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1100" windowWidth="22520" windowHeight="13760" activeTab="7"/>
  </bookViews>
  <sheets>
    <sheet name="wall A" sheetId="1" r:id="rId1"/>
    <sheet name="wall B" sheetId="2" r:id="rId2"/>
    <sheet name="wall C" sheetId="3" r:id="rId3"/>
    <sheet name="wall D" sheetId="4" r:id="rId4"/>
    <sheet name="wall E" sheetId="5" r:id="rId5"/>
    <sheet name="wall F" sheetId="6" r:id="rId6"/>
    <sheet name="wall G" sheetId="7" r:id="rId7"/>
    <sheet name="Summary" sheetId="8" r:id="rId8"/>
    <sheet name="18ESTCM2.WK1" sheetId="9" r:id="rId9"/>
  </sheets>
  <definedNames>
    <definedName name="_xlnm.Print_Area" localSheetId="8">'18ESTCM2.WK1'!$A$1:$H$122</definedName>
    <definedName name="_xlnm.Print_Area">'18ESTCM2.WK1'!$A$1:$H$207</definedName>
  </definedNames>
  <calcPr fullCalcOnLoad="1"/>
</workbook>
</file>

<file path=xl/sharedStrings.xml><?xml version="1.0" encoding="utf-8"?>
<sst xmlns="http://schemas.openxmlformats.org/spreadsheetml/2006/main" count="1420" uniqueCount="177">
  <si>
    <r>
      <t xml:space="preserve">Wall </t>
    </r>
    <r>
      <rPr>
        <b/>
        <sz val="14"/>
        <rFont val="Zurich Blk BT"/>
        <family val="2"/>
      </rPr>
      <t xml:space="preserve">C </t>
    </r>
    <r>
      <rPr>
        <b/>
        <sz val="14"/>
        <rFont val="Helv"/>
        <family val="0"/>
      </rPr>
      <t xml:space="preserve"> </t>
    </r>
  </si>
  <si>
    <r>
      <t xml:space="preserve">Wall </t>
    </r>
    <r>
      <rPr>
        <b/>
        <sz val="14"/>
        <rFont val="Zurich Blk BT"/>
        <family val="2"/>
      </rPr>
      <t>E</t>
    </r>
  </si>
  <si>
    <r>
      <t xml:space="preserve">Wall </t>
    </r>
    <r>
      <rPr>
        <b/>
        <sz val="14"/>
        <rFont val="Zurich Blk BT"/>
        <family val="2"/>
      </rPr>
      <t>F</t>
    </r>
  </si>
  <si>
    <r>
      <t xml:space="preserve">Wall </t>
    </r>
    <r>
      <rPr>
        <b/>
        <sz val="14"/>
        <rFont val="Zurich Blk BT"/>
        <family val="2"/>
      </rPr>
      <t>G</t>
    </r>
  </si>
  <si>
    <t>TOTAL</t>
  </si>
  <si>
    <t>Cost of Labor /Wall</t>
  </si>
  <si>
    <t>Geogrid Length (Front to back)</t>
  </si>
  <si>
    <t>Geogrid Width (Width of section)</t>
  </si>
  <si>
    <t>StoneWall Select 16 Estimator</t>
  </si>
  <si>
    <t>STRAIGHT UNITS(16")</t>
  </si>
  <si>
    <t>ENGINEERING EXPENSE/SQ.FT.</t>
  </si>
  <si>
    <t>Square yards of Geogrid A</t>
  </si>
  <si>
    <t>Square yards of Geogrid B</t>
  </si>
  <si>
    <t>Geogrid B (sq.yd)</t>
  </si>
  <si>
    <t>Geogrid A (sq.yd.)</t>
  </si>
  <si>
    <t>Geogrid B (sq.yd.)</t>
  </si>
  <si>
    <t>TOTAL Serpentinc Caps req.</t>
  </si>
  <si>
    <t>Additional Serp. Caps to order</t>
  </si>
  <si>
    <t>TOTAL SERPENTINE CAPS</t>
  </si>
  <si>
    <t>SERPENTINE CAP UNITS</t>
  </si>
  <si>
    <t>SERPENTINE CAPS</t>
  </si>
  <si>
    <t xml:space="preserve"> </t>
  </si>
  <si>
    <t xml:space="preserve">  </t>
  </si>
  <si>
    <t>SUMMARY</t>
  </si>
  <si>
    <t>POROUS STONE(TONS)@2'DEPTH</t>
  </si>
  <si>
    <t>OTHER MATERIALS</t>
  </si>
  <si>
    <t>BASIC MATERIALS REQUIRED</t>
  </si>
  <si>
    <t>LABOR SUMMARY</t>
  </si>
  <si>
    <t>OTHER</t>
  </si>
  <si>
    <t>MATERIALS</t>
  </si>
  <si>
    <t>CRUSHED STONE (TONS)@6"X2'</t>
  </si>
  <si>
    <t>3/8 X 0 (TONS)@1"X2'</t>
  </si>
  <si>
    <t>TOPSOIL (cu.yd.)</t>
  </si>
  <si>
    <t>Tax on materials</t>
  </si>
  <si>
    <t>Total Square Feet</t>
  </si>
  <si>
    <t>ENGINEERING EXPENSE@ $.35</t>
  </si>
  <si>
    <t>INSTALLATION LABOR</t>
  </si>
  <si>
    <t>EQUIPMENT RENTAL/DEPRECIATION</t>
  </si>
  <si>
    <t>BOBCAT</t>
  </si>
  <si>
    <t>COMPACTOR</t>
  </si>
  <si>
    <t>CREW (5 MAN) COST PER DAY</t>
  </si>
  <si>
    <t>NUMBER OF DAYS TO COMPLETE</t>
  </si>
  <si>
    <t>COST OF LABOR PER WALL</t>
  </si>
  <si>
    <t>JOB SUMMARY BY WALL UNIT</t>
  </si>
  <si>
    <t>MATERIAL DESCRIPTION</t>
  </si>
  <si>
    <t>POROUS STONE - #57(TONS)@2' DEPTH</t>
  </si>
  <si>
    <t>CRUSHED STONE (TONS)@ 6"X2'</t>
  </si>
  <si>
    <t>3/8 X 0 (TONS)@ 1"X2'</t>
  </si>
  <si>
    <t xml:space="preserve">STEP BLOCKS (18"units)req. </t>
  </si>
  <si>
    <t>CAP UNITS (18") req. - for treads</t>
  </si>
  <si>
    <r>
      <t xml:space="preserve">CAP UNITS (serpentine) required </t>
    </r>
    <r>
      <rPr>
        <i/>
        <sz val="9"/>
        <rFont val="Helv"/>
        <family val="0"/>
      </rPr>
      <t>OR</t>
    </r>
  </si>
  <si>
    <t xml:space="preserve">JOB SUMMARY BY WALL </t>
  </si>
  <si>
    <t>StoneWall Select 18 Estimator</t>
  </si>
  <si>
    <r>
      <t xml:space="preserve">Wall </t>
    </r>
    <r>
      <rPr>
        <b/>
        <sz val="14"/>
        <rFont val="Zurich Blk BT"/>
        <family val="2"/>
      </rPr>
      <t>A - B - C - D - E - F -G</t>
    </r>
    <r>
      <rPr>
        <b/>
        <sz val="14"/>
        <rFont val="Helv"/>
        <family val="0"/>
      </rPr>
      <t xml:space="preserve"> </t>
    </r>
    <r>
      <rPr>
        <b/>
        <sz val="8"/>
        <rFont val="Helv"/>
        <family val="0"/>
      </rPr>
      <t xml:space="preserve">circle one as noted on plans </t>
    </r>
  </si>
  <si>
    <t>Section 1</t>
  </si>
  <si>
    <t>Section 2</t>
  </si>
  <si>
    <t>Section 3</t>
  </si>
  <si>
    <t>Section 4</t>
  </si>
  <si>
    <t>Section 5</t>
  </si>
  <si>
    <t>Section 6</t>
  </si>
  <si>
    <t>Section 7</t>
  </si>
  <si>
    <t xml:space="preserve">        CAP UNITS (18"straight) required </t>
  </si>
  <si>
    <t xml:space="preserve">       CAP UNITS (18"straight) required</t>
  </si>
  <si>
    <r>
      <t>Walls</t>
    </r>
    <r>
      <rPr>
        <b/>
        <sz val="8"/>
        <rFont val="Helv"/>
        <family val="0"/>
      </rPr>
      <t xml:space="preserve"> are defined as separate units, </t>
    </r>
    <r>
      <rPr>
        <b/>
        <i/>
        <sz val="10"/>
        <rFont val="Helv"/>
        <family val="0"/>
      </rPr>
      <t>Sections</t>
    </r>
    <r>
      <rPr>
        <b/>
        <sz val="8"/>
        <rFont val="Helv"/>
        <family val="0"/>
      </rPr>
      <t xml:space="preserve"> are defined as separate units of the same wall because of step downs.</t>
    </r>
  </si>
  <si>
    <t>Wall A</t>
  </si>
  <si>
    <t>Wall B</t>
  </si>
  <si>
    <t>Wall C</t>
  </si>
  <si>
    <t>Wall D</t>
  </si>
  <si>
    <t>Wall E</t>
  </si>
  <si>
    <t>Wall F</t>
  </si>
  <si>
    <t>Wall G</t>
  </si>
  <si>
    <t>Clips</t>
  </si>
  <si>
    <t>Serpentine Cap Units</t>
  </si>
  <si>
    <t>Corner Units</t>
  </si>
  <si>
    <t>12" Reg Fill Block</t>
  </si>
  <si>
    <t>Geogrid A (sq. yd.)</t>
  </si>
  <si>
    <t>Geogrid B (sq. yd.)</t>
  </si>
  <si>
    <t>3/8 x 0 (tons) @ 1" x 2'</t>
  </si>
  <si>
    <t>Crushed Stone (tons) @ 6" x 2'</t>
  </si>
  <si>
    <t>Porous Stone (tons) @ 2' depth</t>
  </si>
  <si>
    <t>Underdrain (L.F. plus 20' out)</t>
  </si>
  <si>
    <t>Filter Fabric (L.F.)</t>
  </si>
  <si>
    <t>Adhesive (Tube)</t>
  </si>
  <si>
    <t>Totals</t>
  </si>
  <si>
    <t>Total Job Summary</t>
  </si>
  <si>
    <r>
      <t xml:space="preserve">Wall </t>
    </r>
    <r>
      <rPr>
        <b/>
        <sz val="14"/>
        <rFont val="Zurich Blk BT"/>
        <family val="2"/>
      </rPr>
      <t xml:space="preserve">A  </t>
    </r>
  </si>
  <si>
    <r>
      <t xml:space="preserve">Wall </t>
    </r>
    <r>
      <rPr>
        <b/>
        <sz val="14"/>
        <rFont val="Zurich Blk BT"/>
        <family val="2"/>
      </rPr>
      <t xml:space="preserve"> B</t>
    </r>
  </si>
  <si>
    <t>Number of Grid Layers</t>
  </si>
  <si>
    <t>Geogrid Type B</t>
  </si>
  <si>
    <t>Geogrid A (sq.yd)</t>
  </si>
  <si>
    <t>manually correct underdrain for # walls used</t>
  </si>
  <si>
    <t xml:space="preserve"> BASE CRUSHED STONE (TONS)@6"X2'</t>
  </si>
  <si>
    <t>BASE Leveling sand (TONS)@1"X2'</t>
  </si>
  <si>
    <t>BASE LEVELING SAND (TONS)@1"X2'</t>
  </si>
  <si>
    <t>BASE CRUSHED STONE (TONS)@6"X2'</t>
  </si>
  <si>
    <t xml:space="preserve">        CAP UNITS (16"straight) required </t>
  </si>
  <si>
    <t xml:space="preserve">       CAP UNITS (16"straight) required</t>
  </si>
  <si>
    <t xml:space="preserve">STEP BLOCKS (16"units)req. </t>
  </si>
  <si>
    <t>CAP UNITS (16") req. - for treads</t>
  </si>
  <si>
    <t>TOTAL WALL UNITS(16")</t>
  </si>
  <si>
    <t>TOTAL CAP UNITS(16")</t>
  </si>
  <si>
    <t>WALL UNITS (16")</t>
  </si>
  <si>
    <t>CAP (16") UNITS</t>
  </si>
  <si>
    <t>Wall Units (16")</t>
  </si>
  <si>
    <t>Cap (16")</t>
  </si>
  <si>
    <t>STRAIGHT UNITS(18")</t>
  </si>
  <si>
    <t>UNIT 1</t>
  </si>
  <si>
    <t>UNIT 2</t>
  </si>
  <si>
    <t>UNIT 3</t>
  </si>
  <si>
    <t>UNIT 4</t>
  </si>
  <si>
    <t>UNIT 5</t>
  </si>
  <si>
    <t>UNIT  6</t>
  </si>
  <si>
    <t>UNIT  7</t>
  </si>
  <si>
    <t>LENGTH   (in feet )</t>
  </si>
  <si>
    <t>HEIGHT    (in inches )</t>
  </si>
  <si>
    <t>WALL UNITS required</t>
  </si>
  <si>
    <t>90 deg RADIUS UNITS</t>
  </si>
  <si>
    <t>RADIUS  (in feet)</t>
  </si>
  <si>
    <t>HEIGHT   (in inches)</t>
  </si>
  <si>
    <t>90 deg CORNER UNITS (one)</t>
  </si>
  <si>
    <t>HEIGHT (in inches)</t>
  </si>
  <si>
    <t>CORNER UNITS required</t>
  </si>
  <si>
    <t xml:space="preserve">STAIR UNITS </t>
  </si>
  <si>
    <t>WIDTH ((length)) (in feet)</t>
  </si>
  <si>
    <t>HEIGHT (in inches) of side walls</t>
  </si>
  <si>
    <t>NUMBER OF STEPS</t>
  </si>
  <si>
    <t>12"REG. FILL BLOCKS req.</t>
  </si>
  <si>
    <t>TOTAL  WALL UNITS req.</t>
  </si>
  <si>
    <t>TOTAL CAP UNITS req.</t>
  </si>
  <si>
    <t>Additional wall units to order</t>
  </si>
  <si>
    <t xml:space="preserve">Additional cap units to order </t>
  </si>
  <si>
    <t>TOTAL WALL UNITS(18")</t>
  </si>
  <si>
    <t>TOTAL CAP UNITS(18")</t>
  </si>
  <si>
    <t>CORNER UNITS</t>
  </si>
  <si>
    <t>TOTAL 12"regFILL BLOCKS</t>
  </si>
  <si>
    <t>QUANTITY</t>
  </si>
  <si>
    <t>UNIT PRICE</t>
  </si>
  <si>
    <t>EXTENSION</t>
  </si>
  <si>
    <t>MARGIN</t>
  </si>
  <si>
    <t>TOTALS</t>
  </si>
  <si>
    <t>WALL UNITS (18")</t>
  </si>
  <si>
    <t>CLIPS</t>
  </si>
  <si>
    <t>CAP (18") UNITS</t>
  </si>
  <si>
    <t>12"reg FILL BLOCKS</t>
  </si>
  <si>
    <t>UNDERDRAIN (L.F.plus20'out)</t>
  </si>
  <si>
    <t>FILTER FABRIC(L.F.)</t>
  </si>
  <si>
    <t>ADHESIVE (TUBE)</t>
  </si>
  <si>
    <t>SITE PREPARATION/LAYOUT</t>
  </si>
  <si>
    <t>EXCAVATION  (Est.hrs.)</t>
  </si>
  <si>
    <t>SEED (PER LB.)</t>
  </si>
  <si>
    <t>FERTILIZER (PER 50 LB.)</t>
  </si>
  <si>
    <t>STRAW (BALE)</t>
  </si>
  <si>
    <t>PLANTS</t>
  </si>
  <si>
    <t>WEED BARRIER</t>
  </si>
  <si>
    <t>EDGING 20' ROLL (HVY.)</t>
  </si>
  <si>
    <t>MULCH (cu.yd.)</t>
  </si>
  <si>
    <t>ACCENTS</t>
  </si>
  <si>
    <t>LIGHTING TRANSFORMER</t>
  </si>
  <si>
    <t>LIGHT  1</t>
  </si>
  <si>
    <t>LIGHT  2</t>
  </si>
  <si>
    <t>LIGHT  3</t>
  </si>
  <si>
    <t>WIRING, misc.ELECTRICAL</t>
  </si>
  <si>
    <t>DELIVERY</t>
  </si>
  <si>
    <t>MOBILIZATION</t>
  </si>
  <si>
    <t>LABOR</t>
  </si>
  <si>
    <t>JOB  TOTAL</t>
  </si>
  <si>
    <t>STRAIGHT UNITS</t>
  </si>
  <si>
    <t xml:space="preserve">CAP UNITS  required </t>
  </si>
  <si>
    <t>CAP UNITS required</t>
  </si>
  <si>
    <t>UNIT  8</t>
  </si>
  <si>
    <t>STEP BLOCKS (wall units)req.</t>
  </si>
  <si>
    <t>CAP UNITS req.</t>
  </si>
  <si>
    <t>COST</t>
  </si>
  <si>
    <t>WALL UNITS</t>
  </si>
  <si>
    <t>CAP UNITS</t>
  </si>
  <si>
    <t>UNDERDRAIN (L.F.plus20')</t>
  </si>
  <si>
    <t>Geogrid Type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</si>
</sst>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</numFmts>
  <fonts count="13">
    <font>
      <sz val="9"/>
      <name val="Helv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b/>
      <sz val="9"/>
      <name val="Helv"/>
      <family val="0"/>
    </font>
    <font>
      <b/>
      <sz val="11"/>
      <name val="Helv"/>
      <family val="0"/>
    </font>
    <font>
      <i/>
      <sz val="9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b/>
      <sz val="14"/>
      <name val="Zurich Blk BT"/>
      <family val="2"/>
    </font>
    <font>
      <b/>
      <sz val="10"/>
      <name val="Helv"/>
      <family val="0"/>
    </font>
    <font>
      <b/>
      <i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</borders>
  <cellStyleXfs count="20">
    <xf numFmtId="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4" fontId="0" fillId="0" borderId="1" xfId="0" applyAlignment="1">
      <alignment/>
    </xf>
    <xf numFmtId="4" fontId="5" fillId="0" borderId="1" xfId="0" applyFont="1" applyAlignment="1">
      <alignment/>
    </xf>
    <xf numFmtId="4" fontId="0" fillId="0" borderId="1" xfId="0" applyAlignment="1">
      <alignment horizontal="right"/>
    </xf>
    <xf numFmtId="4" fontId="0" fillId="2" borderId="1" xfId="0" applyFill="1" applyAlignment="1">
      <alignment/>
    </xf>
    <xf numFmtId="4" fontId="5" fillId="0" borderId="1" xfId="0" applyFont="1" applyAlignment="1">
      <alignment horizontal="center"/>
    </xf>
    <xf numFmtId="4" fontId="6" fillId="0" borderId="1" xfId="0" applyFont="1" applyAlignment="1">
      <alignment/>
    </xf>
    <xf numFmtId="4" fontId="0" fillId="0" borderId="1" xfId="0" applyFont="1" applyAlignment="1">
      <alignment/>
    </xf>
    <xf numFmtId="4" fontId="5" fillId="0" borderId="1" xfId="0" applyFont="1" applyAlignment="1">
      <alignment horizontal="right"/>
    </xf>
    <xf numFmtId="44" fontId="0" fillId="0" borderId="1" xfId="17" applyAlignment="1">
      <alignment/>
    </xf>
    <xf numFmtId="44" fontId="0" fillId="0" borderId="1" xfId="17" applyFont="1" applyAlignment="1">
      <alignment/>
    </xf>
    <xf numFmtId="4" fontId="0" fillId="0" borderId="2" xfId="0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44" fontId="0" fillId="0" borderId="4" xfId="17" applyFont="1" applyBorder="1" applyAlignment="1">
      <alignment/>
    </xf>
    <xf numFmtId="44" fontId="0" fillId="0" borderId="5" xfId="17" applyBorder="1" applyAlignment="1">
      <alignment/>
    </xf>
    <xf numFmtId="4" fontId="8" fillId="0" borderId="1" xfId="0" applyFont="1" applyAlignment="1">
      <alignment/>
    </xf>
    <xf numFmtId="4" fontId="0" fillId="0" borderId="5" xfId="0" applyBorder="1" applyAlignment="1">
      <alignment/>
    </xf>
    <xf numFmtId="4" fontId="0" fillId="0" borderId="3" xfId="0" applyBorder="1" applyAlignment="1">
      <alignment/>
    </xf>
    <xf numFmtId="4" fontId="8" fillId="0" borderId="4" xfId="0" applyFont="1" applyBorder="1" applyAlignment="1">
      <alignment/>
    </xf>
    <xf numFmtId="4" fontId="0" fillId="0" borderId="4" xfId="0" applyBorder="1" applyAlignment="1">
      <alignment/>
    </xf>
    <xf numFmtId="4" fontId="8" fillId="0" borderId="6" xfId="0" applyFont="1" applyBorder="1" applyAlignment="1">
      <alignment/>
    </xf>
    <xf numFmtId="4" fontId="0" fillId="0" borderId="7" xfId="0" applyBorder="1" applyAlignment="1">
      <alignment/>
    </xf>
    <xf numFmtId="4" fontId="0" fillId="0" borderId="8" xfId="0" applyBorder="1" applyAlignment="1">
      <alignment/>
    </xf>
    <xf numFmtId="4" fontId="0" fillId="0" borderId="9" xfId="0" applyBorder="1" applyAlignment="1">
      <alignment/>
    </xf>
    <xf numFmtId="4" fontId="0" fillId="0" borderId="1" xfId="0" applyBorder="1" applyAlignment="1">
      <alignment/>
    </xf>
    <xf numFmtId="4" fontId="0" fillId="0" borderId="10" xfId="0" applyBorder="1" applyAlignment="1">
      <alignment/>
    </xf>
    <xf numFmtId="4" fontId="5" fillId="0" borderId="9" xfId="0" applyFont="1" applyBorder="1" applyAlignment="1">
      <alignment/>
    </xf>
    <xf numFmtId="4" fontId="5" fillId="0" borderId="1" xfId="0" applyFont="1" applyBorder="1" applyAlignment="1">
      <alignment horizontal="center"/>
    </xf>
    <xf numFmtId="4" fontId="5" fillId="0" borderId="10" xfId="0" applyFont="1" applyBorder="1" applyAlignment="1">
      <alignment horizontal="center"/>
    </xf>
    <xf numFmtId="4" fontId="0" fillId="0" borderId="9" xfId="0" applyBorder="1" applyAlignment="1">
      <alignment horizontal="right"/>
    </xf>
    <xf numFmtId="3" fontId="0" fillId="0" borderId="10" xfId="0" applyNumberFormat="1" applyBorder="1" applyAlignment="1">
      <alignment/>
    </xf>
    <xf numFmtId="4" fontId="0" fillId="0" borderId="9" xfId="0" applyFont="1" applyBorder="1" applyAlignment="1">
      <alignment horizontal="right"/>
    </xf>
    <xf numFmtId="4" fontId="0" fillId="0" borderId="11" xfId="0" applyFont="1" applyBorder="1" applyAlignment="1">
      <alignment horizontal="right"/>
    </xf>
    <xf numFmtId="3" fontId="0" fillId="0" borderId="12" xfId="0" applyNumberFormat="1" applyBorder="1" applyAlignment="1">
      <alignment/>
    </xf>
    <xf numFmtId="2" fontId="0" fillId="0" borderId="1" xfId="0" applyNumberFormat="1" applyAlignment="1">
      <alignment/>
    </xf>
    <xf numFmtId="4" fontId="5" fillId="0" borderId="5" xfId="0" applyFont="1" applyBorder="1" applyAlignment="1">
      <alignment/>
    </xf>
    <xf numFmtId="4" fontId="0" fillId="0" borderId="1" xfId="0" applyNumberFormat="1" applyAlignment="1">
      <alignment/>
    </xf>
    <xf numFmtId="4" fontId="8" fillId="0" borderId="2" xfId="0" applyFont="1" applyBorder="1" applyAlignment="1">
      <alignment horizontal="center"/>
    </xf>
    <xf numFmtId="4" fontId="8" fillId="0" borderId="13" xfId="0" applyFont="1" applyBorder="1" applyAlignment="1">
      <alignment horizontal="center"/>
    </xf>
    <xf numFmtId="4" fontId="8" fillId="0" borderId="5" xfId="0" applyFont="1" applyBorder="1" applyAlignment="1">
      <alignment horizontal="center"/>
    </xf>
    <xf numFmtId="4" fontId="12" fillId="0" borderId="2" xfId="0" applyFont="1" applyBorder="1" applyAlignment="1">
      <alignment horizontal="center"/>
    </xf>
    <xf numFmtId="4" fontId="11" fillId="0" borderId="13" xfId="0" applyFont="1" applyBorder="1" applyAlignment="1">
      <alignment horizontal="center"/>
    </xf>
    <xf numFmtId="4" fontId="11" fillId="0" borderId="5" xfId="0" applyFont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5" xfId="0" applyBorder="1" applyAlignment="1">
      <alignment/>
    </xf>
    <xf numFmtId="0" fontId="0" fillId="0" borderId="1" xfId="17" applyNumberFormat="1" applyAlignment="1">
      <alignment/>
    </xf>
    <xf numFmtId="37" fontId="0" fillId="2" borderId="1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50">
      <selection activeCell="A84" sqref="A84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8">
      <c r="A2" s="37" t="s">
        <v>85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 s="36">
        <f>B61*B60</f>
        <v>0</v>
      </c>
      <c r="C62" s="36">
        <f aca="true" t="shared" si="13" ref="C62:H62">C61*C60</f>
        <v>0</v>
      </c>
      <c r="D62" s="36">
        <f t="shared" si="13"/>
        <v>0</v>
      </c>
      <c r="E62" s="36">
        <f t="shared" si="13"/>
        <v>0</v>
      </c>
      <c r="F62" s="36">
        <f t="shared" si="13"/>
        <v>0</v>
      </c>
      <c r="G62" s="36">
        <f t="shared" si="13"/>
        <v>0</v>
      </c>
      <c r="H62" s="36">
        <f t="shared" si="13"/>
        <v>0</v>
      </c>
      <c r="I62" s="43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92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91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91" ht="10.5">
      <c r="A91" t="s">
        <v>21</v>
      </c>
    </row>
    <row r="92" ht="10.5">
      <c r="A92" t="s">
        <v>21</v>
      </c>
    </row>
    <row r="105" ht="10.5">
      <c r="A105" t="s">
        <v>21</v>
      </c>
    </row>
    <row r="106" ht="10.5">
      <c r="A106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6">
      <selection activeCell="I63" sqref="I63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8">
      <c r="A2" s="37" t="s">
        <v>86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  <c r="I62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93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94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88" ht="10.5">
      <c r="A88" t="s">
        <v>21</v>
      </c>
    </row>
    <row r="89" ht="10.5">
      <c r="A89" t="s">
        <v>21</v>
      </c>
    </row>
    <row r="98" ht="10.5">
      <c r="A98" t="s">
        <v>21</v>
      </c>
    </row>
    <row r="99" ht="10.5">
      <c r="A99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20">
      <selection activeCell="I63" sqref="I63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8">
      <c r="A2" s="37" t="s">
        <v>0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  <c r="I62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93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94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85" ht="10.5">
      <c r="A85" t="s">
        <v>21</v>
      </c>
    </row>
    <row r="86" ht="10.5">
      <c r="A86" t="s">
        <v>21</v>
      </c>
    </row>
    <row r="95" ht="10.5">
      <c r="A95" t="s">
        <v>21</v>
      </c>
    </row>
    <row r="96" ht="10.5">
      <c r="A96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28">
      <selection activeCell="I63" sqref="I63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5">
      <c r="A2" s="37" t="s">
        <v>67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  <c r="I62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93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94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91" ht="10.5">
      <c r="A91" t="s">
        <v>21</v>
      </c>
    </row>
    <row r="92" ht="10.5">
      <c r="A92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21">
      <selection activeCell="I63" sqref="I63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8">
      <c r="A2" s="37" t="s">
        <v>1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  <c r="I62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93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94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86" ht="10.5">
      <c r="A86" t="s">
        <v>21</v>
      </c>
    </row>
    <row r="87" ht="10.5">
      <c r="A87" t="s">
        <v>21</v>
      </c>
    </row>
    <row r="96" ht="10.5">
      <c r="A96" t="s">
        <v>21</v>
      </c>
    </row>
    <row r="97" ht="10.5">
      <c r="A97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3"/>
  <sheetViews>
    <sheetView workbookViewId="0" topLeftCell="A33">
      <selection activeCell="I63" sqref="I63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8">
      <c r="A2" s="37" t="s">
        <v>2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  <c r="I62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93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94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92" ht="10.5">
      <c r="A92" t="s">
        <v>21</v>
      </c>
    </row>
    <row r="93" ht="10.5">
      <c r="A93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23">
      <selection activeCell="I63" sqref="I63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8</v>
      </c>
    </row>
    <row r="2" spans="1:5" s="2" customFormat="1" ht="18">
      <c r="A2" s="37" t="s">
        <v>3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9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/>
      <c r="C6" s="3"/>
      <c r="D6" s="3"/>
      <c r="E6" s="3"/>
      <c r="F6" s="3"/>
      <c r="G6" s="3"/>
      <c r="H6" s="3"/>
    </row>
    <row r="7" spans="1:8" ht="10.5">
      <c r="A7" s="2" t="s">
        <v>114</v>
      </c>
      <c r="B7" s="3"/>
      <c r="C7" s="3"/>
      <c r="D7" s="3"/>
      <c r="E7" s="3"/>
      <c r="F7" s="3"/>
      <c r="G7" s="3"/>
      <c r="H7" s="3"/>
    </row>
    <row r="9" spans="1:8" ht="10.5">
      <c r="A9" t="s">
        <v>115</v>
      </c>
      <c r="B9" s="34">
        <f>(B6*12/16)*(B7/8)</f>
        <v>0</v>
      </c>
      <c r="C9" s="34">
        <f aca="true" t="shared" si="0" ref="C9:H9">(C6*12/16)*(C7/8)</f>
        <v>0</v>
      </c>
      <c r="D9" s="34">
        <f t="shared" si="0"/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</row>
    <row r="10" spans="1:8" ht="10.5">
      <c r="A10" t="s">
        <v>50</v>
      </c>
      <c r="B10">
        <f>(B6)*1.71</f>
        <v>0</v>
      </c>
      <c r="C10">
        <f aca="true" t="shared" si="1" ref="C10:H10">(C6)*1.71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95</v>
      </c>
      <c r="B11">
        <f>(B6)*12/16</f>
        <v>0</v>
      </c>
      <c r="C11">
        <f aca="true" t="shared" si="2" ref="C11:H11">(C6)*12/16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>
        <f>((B14*3.1415927/2)*(12/16))*(B15/8)</f>
        <v>0</v>
      </c>
      <c r="C17">
        <f aca="true" t="shared" si="3" ref="C17:H17">((C14*3.1415927/2)*(12/16))*(C15/8)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96</v>
      </c>
      <c r="B19">
        <f>((B14*3.1415927/2)*(12/16))</f>
        <v>0</v>
      </c>
      <c r="C19">
        <f aca="true" t="shared" si="5" ref="C19:H19">((C14*3.1415927/2)*(12/16))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>B27/8</f>
        <v>0</v>
      </c>
      <c r="C28">
        <f aca="true" t="shared" si="7" ref="C28:H28">C27/8</f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97</v>
      </c>
      <c r="B29">
        <f>B26*B28*12/16</f>
        <v>0</v>
      </c>
      <c r="C29">
        <f aca="true" t="shared" si="8" ref="C29:H29">C26*C28*12/16</f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98</v>
      </c>
      <c r="B30">
        <f>B26*B28*(12/16)</f>
        <v>0</v>
      </c>
      <c r="C30">
        <f aca="true" t="shared" si="9" ref="C30:H30">C26*C28*(12/16)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99</v>
      </c>
      <c r="B39" s="6">
        <f>B35+B37</f>
        <v>0</v>
      </c>
    </row>
    <row r="40" spans="1:2" ht="10.5">
      <c r="A40" t="s">
        <v>100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9" ht="10.5">
      <c r="A61" t="s">
        <v>41</v>
      </c>
      <c r="B61" s="3"/>
      <c r="C61" s="3"/>
      <c r="D61" s="3"/>
      <c r="E61" s="3"/>
      <c r="F61" s="3"/>
      <c r="G61" s="3"/>
      <c r="H61" s="3"/>
      <c r="I61" t="s">
        <v>4</v>
      </c>
    </row>
    <row r="62" spans="1:9" ht="10.5">
      <c r="A62" t="s">
        <v>42</v>
      </c>
      <c r="B62">
        <f>B61*B60</f>
        <v>0</v>
      </c>
      <c r="C62">
        <f aca="true" t="shared" si="13" ref="C62:H62">C61*C60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  <c r="I62">
        <f>SUM(B62:H62)</f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101</v>
      </c>
      <c r="B70">
        <f>B39</f>
        <v>0</v>
      </c>
      <c r="C70" s="8"/>
      <c r="D70" s="8">
        <f aca="true" t="shared" si="14" ref="D70:D83">B70*C70</f>
        <v>0</v>
      </c>
      <c r="E70">
        <f aca="true" t="shared" si="15" ref="E70:E83">D70*0.05</f>
        <v>0</v>
      </c>
      <c r="F70">
        <f aca="true" t="shared" si="16" ref="F70:F83">D70+E70</f>
        <v>0</v>
      </c>
    </row>
    <row r="71" spans="1:6" ht="10.5">
      <c r="A71" t="s">
        <v>141</v>
      </c>
      <c r="B71">
        <f>(B70*2)-(((SUM(B14:H14))*3.1415927)+(SUM(B6:H6))*1.5)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102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t="shared" si="15"/>
        <v>0</v>
      </c>
      <c r="F77">
        <f t="shared" si="16"/>
        <v>0</v>
      </c>
    </row>
    <row r="78" spans="1:6" ht="10.5">
      <c r="A78" s="6" t="s">
        <v>93</v>
      </c>
      <c r="B78">
        <f>SUM(B6:H6,B14:H14,B26:H26)*2/9*110/2000</f>
        <v>0</v>
      </c>
      <c r="C78" s="8"/>
      <c r="D78" s="8">
        <f t="shared" si="14"/>
        <v>0</v>
      </c>
      <c r="E78">
        <f t="shared" si="15"/>
        <v>0</v>
      </c>
      <c r="F78">
        <f t="shared" si="16"/>
        <v>0</v>
      </c>
    </row>
    <row r="79" spans="1:6" ht="10.5">
      <c r="A79" s="6" t="s">
        <v>94</v>
      </c>
      <c r="B79">
        <f>SUM(B6:H6,B14:H14,B26:H26)*2/9*600/2000</f>
        <v>0</v>
      </c>
      <c r="C79" s="8"/>
      <c r="D79" s="8">
        <f t="shared" si="14"/>
        <v>0</v>
      </c>
      <c r="E79">
        <f t="shared" si="15"/>
        <v>0</v>
      </c>
      <c r="F79">
        <f t="shared" si="16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5"/>
        <v>0</v>
      </c>
      <c r="F80">
        <f t="shared" si="16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5"/>
        <v>0</v>
      </c>
      <c r="F81">
        <f t="shared" si="16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5"/>
        <v>0</v>
      </c>
      <c r="F82">
        <f t="shared" si="16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5"/>
        <v>0</v>
      </c>
      <c r="F83">
        <f t="shared" si="16"/>
        <v>0</v>
      </c>
    </row>
    <row r="84" spans="3:4" ht="10.5">
      <c r="C84" s="8"/>
      <c r="D84" s="9" t="s">
        <v>21</v>
      </c>
    </row>
    <row r="87" ht="10.5">
      <c r="A87" t="s">
        <v>21</v>
      </c>
    </row>
    <row r="88" ht="10.5">
      <c r="A88" t="s">
        <v>21</v>
      </c>
    </row>
    <row r="97" ht="10.5">
      <c r="A97" t="s">
        <v>21</v>
      </c>
    </row>
    <row r="98" ht="10.5">
      <c r="A98" t="s">
        <v>21</v>
      </c>
    </row>
  </sheetData>
  <mergeCells count="2">
    <mergeCell ref="A2:E2"/>
    <mergeCell ref="A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J78"/>
  <sheetViews>
    <sheetView tabSelected="1" workbookViewId="0" topLeftCell="A1">
      <selection activeCell="B44" sqref="B44"/>
    </sheetView>
  </sheetViews>
  <sheetFormatPr defaultColWidth="11.421875" defaultRowHeight="12"/>
  <cols>
    <col min="1" max="1" width="33.57421875" style="0" customWidth="1"/>
    <col min="2" max="2" width="17.140625" style="0" customWidth="1"/>
    <col min="3" max="4" width="13.00390625" style="0" customWidth="1"/>
    <col min="5" max="5" width="12.57421875" style="0" customWidth="1"/>
    <col min="6" max="6" width="11.421875" style="0" customWidth="1"/>
    <col min="7" max="7" width="12.140625" style="0" customWidth="1"/>
    <col min="8" max="8" width="13.421875" style="0" customWidth="1"/>
    <col min="9" max="16384" width="9.00390625" style="0" customWidth="1"/>
  </cols>
  <sheetData>
    <row r="3" spans="1:9" ht="12" thickBot="1">
      <c r="A3" s="17"/>
      <c r="B3" s="17"/>
      <c r="C3" s="17"/>
      <c r="D3" s="17"/>
      <c r="E3" s="17"/>
      <c r="F3" s="17"/>
      <c r="G3" s="17"/>
      <c r="H3" s="17"/>
      <c r="I3" s="17"/>
    </row>
    <row r="4" spans="1:10" ht="15">
      <c r="A4" s="20" t="s">
        <v>51</v>
      </c>
      <c r="B4" s="21"/>
      <c r="C4" s="21"/>
      <c r="D4" s="21"/>
      <c r="E4" s="21"/>
      <c r="F4" s="21"/>
      <c r="G4" s="21"/>
      <c r="H4" s="21"/>
      <c r="I4" s="22"/>
      <c r="J4" s="16"/>
    </row>
    <row r="5" spans="1:10" ht="10.5">
      <c r="A5" s="23"/>
      <c r="B5" s="24"/>
      <c r="C5" s="24"/>
      <c r="D5" s="24"/>
      <c r="E5" s="24"/>
      <c r="F5" s="24"/>
      <c r="G5" s="24"/>
      <c r="H5" s="24"/>
      <c r="I5" s="25"/>
      <c r="J5" s="16"/>
    </row>
    <row r="6" spans="1:10" ht="10.5">
      <c r="A6" s="26" t="s">
        <v>26</v>
      </c>
      <c r="B6" s="27" t="s">
        <v>64</v>
      </c>
      <c r="C6" s="27" t="s">
        <v>65</v>
      </c>
      <c r="D6" s="27" t="s">
        <v>66</v>
      </c>
      <c r="E6" s="27" t="s">
        <v>67</v>
      </c>
      <c r="F6" s="27" t="s">
        <v>68</v>
      </c>
      <c r="G6" s="27" t="s">
        <v>69</v>
      </c>
      <c r="H6" s="27" t="s">
        <v>70</v>
      </c>
      <c r="I6" s="28" t="s">
        <v>83</v>
      </c>
      <c r="J6" s="16"/>
    </row>
    <row r="7" spans="1:10" ht="10.5">
      <c r="A7" s="29" t="s">
        <v>103</v>
      </c>
      <c r="B7" s="24">
        <f>'wall A'!B70</f>
        <v>0</v>
      </c>
      <c r="C7" s="24">
        <f>'wall B'!B70</f>
        <v>0</v>
      </c>
      <c r="D7" s="24">
        <f>'wall C'!B70</f>
        <v>0</v>
      </c>
      <c r="E7" s="24">
        <f>'wall D'!B70</f>
        <v>0</v>
      </c>
      <c r="F7" s="24">
        <f>'wall E'!B70</f>
        <v>0</v>
      </c>
      <c r="G7" s="24">
        <f>'wall F'!B70</f>
        <v>0</v>
      </c>
      <c r="H7" s="24">
        <f>'wall G'!B70</f>
        <v>0</v>
      </c>
      <c r="I7" s="30">
        <f>SUM(B7:H7)</f>
        <v>0</v>
      </c>
      <c r="J7" s="16"/>
    </row>
    <row r="8" spans="1:10" ht="10.5">
      <c r="A8" s="29" t="s">
        <v>71</v>
      </c>
      <c r="B8" s="24">
        <f>'wall A'!B71</f>
        <v>0</v>
      </c>
      <c r="C8" s="24">
        <f>'wall B'!B71</f>
        <v>0</v>
      </c>
      <c r="D8" s="24">
        <f>'wall C'!B71</f>
        <v>0</v>
      </c>
      <c r="E8" s="24">
        <f>'wall D'!B71</f>
        <v>0</v>
      </c>
      <c r="F8" s="24">
        <f>'wall E'!B71</f>
        <v>0</v>
      </c>
      <c r="G8" s="24">
        <f>'wall F'!B71</f>
        <v>0</v>
      </c>
      <c r="H8" s="24">
        <f>'wall G'!B71</f>
        <v>0</v>
      </c>
      <c r="I8" s="30">
        <f aca="true" t="shared" si="0" ref="I8:I21">SUM(B8:H8)</f>
        <v>0</v>
      </c>
      <c r="J8" s="16"/>
    </row>
    <row r="9" spans="1:10" ht="10.5">
      <c r="A9" s="29" t="s">
        <v>104</v>
      </c>
      <c r="B9" s="24">
        <f>'wall A'!B72</f>
        <v>0</v>
      </c>
      <c r="C9" s="24">
        <f>'wall B'!B72</f>
        <v>0</v>
      </c>
      <c r="D9" s="24">
        <f>'wall C'!B72</f>
        <v>0</v>
      </c>
      <c r="E9" s="24">
        <f>'wall D'!B72</f>
        <v>0</v>
      </c>
      <c r="F9" s="24">
        <f>'wall E'!B72</f>
        <v>0</v>
      </c>
      <c r="G9" s="24">
        <f>'wall F'!B72</f>
        <v>0</v>
      </c>
      <c r="H9" s="24">
        <f>'wall G'!B72</f>
        <v>0</v>
      </c>
      <c r="I9" s="30">
        <f t="shared" si="0"/>
        <v>0</v>
      </c>
      <c r="J9" s="16"/>
    </row>
    <row r="10" spans="1:10" ht="10.5">
      <c r="A10" s="29" t="s">
        <v>72</v>
      </c>
      <c r="B10" s="24">
        <f>'wall A'!B73</f>
        <v>0</v>
      </c>
      <c r="C10" s="24">
        <f>'wall B'!B73</f>
        <v>0</v>
      </c>
      <c r="D10" s="24">
        <f>'wall C'!B73</f>
        <v>0</v>
      </c>
      <c r="E10" s="24">
        <f>'wall D'!B73</f>
        <v>0</v>
      </c>
      <c r="F10" s="24">
        <f>'wall E'!B73</f>
        <v>0</v>
      </c>
      <c r="G10" s="24">
        <f>'wall F'!B73</f>
        <v>0</v>
      </c>
      <c r="H10" s="24">
        <f>'wall G'!B73</f>
        <v>0</v>
      </c>
      <c r="I10" s="30">
        <f t="shared" si="0"/>
        <v>0</v>
      </c>
      <c r="J10" s="16"/>
    </row>
    <row r="11" spans="1:10" ht="10.5">
      <c r="A11" s="29" t="s">
        <v>73</v>
      </c>
      <c r="B11" s="24">
        <f>'wall A'!B74</f>
        <v>0</v>
      </c>
      <c r="C11" s="24">
        <f>'wall B'!B74</f>
        <v>0</v>
      </c>
      <c r="D11" s="24">
        <f>'wall C'!B74</f>
        <v>0</v>
      </c>
      <c r="E11" s="24">
        <f>'wall D'!B74</f>
        <v>0</v>
      </c>
      <c r="F11" s="24">
        <f>'wall E'!B74</f>
        <v>0</v>
      </c>
      <c r="G11" s="24">
        <f>'wall F'!B74</f>
        <v>0</v>
      </c>
      <c r="H11" s="24">
        <f>'wall G'!B74</f>
        <v>0</v>
      </c>
      <c r="I11" s="30">
        <f t="shared" si="0"/>
        <v>0</v>
      </c>
      <c r="J11" s="16"/>
    </row>
    <row r="12" spans="1:10" ht="10.5">
      <c r="A12" s="29" t="s">
        <v>74</v>
      </c>
      <c r="B12" s="24">
        <f>'wall A'!B75</f>
        <v>0</v>
      </c>
      <c r="C12" s="24">
        <f>'wall B'!B75</f>
        <v>0</v>
      </c>
      <c r="D12" s="24">
        <f>'wall C'!B75</f>
        <v>0</v>
      </c>
      <c r="E12" s="24">
        <f>'wall D'!B75</f>
        <v>0</v>
      </c>
      <c r="F12" s="24">
        <f>'wall E'!B75</f>
        <v>0</v>
      </c>
      <c r="G12" s="24">
        <f>'wall F'!B75</f>
        <v>0</v>
      </c>
      <c r="H12" s="24">
        <f>'wall G'!B75</f>
        <v>0</v>
      </c>
      <c r="I12" s="30">
        <f t="shared" si="0"/>
        <v>0</v>
      </c>
      <c r="J12" s="16"/>
    </row>
    <row r="13" spans="1:10" ht="10.5">
      <c r="A13" s="31" t="s">
        <v>75</v>
      </c>
      <c r="B13" s="24">
        <f>'wall A'!B76</f>
        <v>0</v>
      </c>
      <c r="C13" s="24">
        <f>'wall B'!B76</f>
        <v>0</v>
      </c>
      <c r="D13" s="24">
        <f>'wall C'!B76</f>
        <v>0</v>
      </c>
      <c r="E13" s="24">
        <f>'wall D'!B76</f>
        <v>0</v>
      </c>
      <c r="F13" s="24">
        <f>'wall E'!B76</f>
        <v>0</v>
      </c>
      <c r="G13" s="24">
        <f>'wall F'!B76</f>
        <v>0</v>
      </c>
      <c r="H13" s="24">
        <f>'wall G'!B76</f>
        <v>0</v>
      </c>
      <c r="I13" s="30">
        <f t="shared" si="0"/>
        <v>0</v>
      </c>
      <c r="J13" s="16"/>
    </row>
    <row r="14" spans="1:10" ht="10.5">
      <c r="A14" s="29" t="s">
        <v>76</v>
      </c>
      <c r="B14" s="24">
        <f>'wall A'!B77</f>
        <v>0</v>
      </c>
      <c r="C14" s="24">
        <f>'wall B'!B77</f>
        <v>0</v>
      </c>
      <c r="D14" s="24">
        <f>'wall C'!B77</f>
        <v>0</v>
      </c>
      <c r="E14" s="24">
        <f>'wall D'!B77</f>
        <v>0</v>
      </c>
      <c r="F14" s="24">
        <f>'wall E'!B77</f>
        <v>0</v>
      </c>
      <c r="G14" s="24">
        <f>'wall F'!B77</f>
        <v>0</v>
      </c>
      <c r="H14" s="24">
        <f>'wall G'!B77</f>
        <v>0</v>
      </c>
      <c r="I14" s="30">
        <f t="shared" si="0"/>
        <v>0</v>
      </c>
      <c r="J14" s="16"/>
    </row>
    <row r="15" spans="1:10" ht="10.5">
      <c r="A15" s="29" t="s">
        <v>77</v>
      </c>
      <c r="B15" s="24">
        <f>'wall A'!B78</f>
        <v>0</v>
      </c>
      <c r="C15" s="24">
        <f>'wall B'!B78</f>
        <v>0</v>
      </c>
      <c r="D15" s="24">
        <f>'wall C'!B78</f>
        <v>0</v>
      </c>
      <c r="E15" s="24">
        <f>'wall D'!B78</f>
        <v>0</v>
      </c>
      <c r="F15" s="24">
        <f>'wall E'!B78</f>
        <v>0</v>
      </c>
      <c r="G15" s="24">
        <f>'wall F'!B78</f>
        <v>0</v>
      </c>
      <c r="H15" s="24">
        <f>'wall G'!B78</f>
        <v>0</v>
      </c>
      <c r="I15" s="30">
        <f t="shared" si="0"/>
        <v>0</v>
      </c>
      <c r="J15" s="16"/>
    </row>
    <row r="16" spans="1:10" ht="10.5">
      <c r="A16" s="29" t="s">
        <v>78</v>
      </c>
      <c r="B16" s="24">
        <f>'wall A'!B79</f>
        <v>0</v>
      </c>
      <c r="C16" s="24">
        <f>'wall B'!B79</f>
        <v>0</v>
      </c>
      <c r="D16" s="24">
        <f>'wall C'!B79</f>
        <v>0</v>
      </c>
      <c r="E16" s="24">
        <f>'wall D'!B79</f>
        <v>0</v>
      </c>
      <c r="F16" s="24">
        <f>'wall E'!B79</f>
        <v>0</v>
      </c>
      <c r="G16" s="24">
        <f>'wall F'!B79</f>
        <v>0</v>
      </c>
      <c r="H16" s="24">
        <f>'wall G'!B79</f>
        <v>0</v>
      </c>
      <c r="I16" s="30">
        <f t="shared" si="0"/>
        <v>0</v>
      </c>
      <c r="J16" s="16"/>
    </row>
    <row r="17" spans="1:10" ht="10.5">
      <c r="A17" s="29" t="s">
        <v>79</v>
      </c>
      <c r="B17" s="24">
        <f>'wall A'!B80</f>
        <v>0</v>
      </c>
      <c r="C17" s="24">
        <f>'wall B'!B80</f>
        <v>0</v>
      </c>
      <c r="D17" s="24">
        <f>'wall C'!B80</f>
        <v>0</v>
      </c>
      <c r="E17" s="24">
        <f>'wall D'!B80</f>
        <v>0</v>
      </c>
      <c r="F17" s="24">
        <f>'wall E'!B80</f>
        <v>0</v>
      </c>
      <c r="G17" s="24">
        <f>'wall F'!B80</f>
        <v>0</v>
      </c>
      <c r="H17" s="24">
        <f>'wall G'!B80</f>
        <v>0</v>
      </c>
      <c r="I17" s="30">
        <f t="shared" si="0"/>
        <v>0</v>
      </c>
      <c r="J17" s="16"/>
    </row>
    <row r="18" spans="1:10" ht="10.5">
      <c r="A18" s="29" t="s">
        <v>80</v>
      </c>
      <c r="B18" s="24">
        <f>'wall A'!B81</f>
        <v>20</v>
      </c>
      <c r="C18" s="24">
        <f>'wall B'!B81</f>
        <v>20</v>
      </c>
      <c r="D18" s="24">
        <f>'wall C'!B81</f>
        <v>20</v>
      </c>
      <c r="E18" s="24">
        <f>'wall D'!B81</f>
        <v>20</v>
      </c>
      <c r="F18" s="24">
        <f>'wall E'!B81</f>
        <v>20</v>
      </c>
      <c r="G18" s="24">
        <f>'wall F'!B81</f>
        <v>20</v>
      </c>
      <c r="H18" s="24">
        <f>'wall G'!B81</f>
        <v>20</v>
      </c>
      <c r="I18" s="30">
        <f t="shared" si="0"/>
        <v>140</v>
      </c>
      <c r="J18" s="35" t="s">
        <v>90</v>
      </c>
    </row>
    <row r="19" spans="1:10" ht="10.5">
      <c r="A19" s="29" t="s">
        <v>81</v>
      </c>
      <c r="B19" s="24">
        <f>'wall A'!B82</f>
        <v>0</v>
      </c>
      <c r="C19" s="24">
        <f>'wall B'!B82</f>
        <v>0</v>
      </c>
      <c r="D19" s="24">
        <f>'wall C'!B82</f>
        <v>0</v>
      </c>
      <c r="E19" s="24">
        <f>'wall D'!B82</f>
        <v>0</v>
      </c>
      <c r="F19" s="24">
        <f>'wall E'!B82</f>
        <v>0</v>
      </c>
      <c r="G19" s="24">
        <f>'wall F'!B82</f>
        <v>0</v>
      </c>
      <c r="H19" s="24">
        <f>'wall G'!B82</f>
        <v>0</v>
      </c>
      <c r="I19" s="30">
        <f t="shared" si="0"/>
        <v>0</v>
      </c>
      <c r="J19" s="16"/>
    </row>
    <row r="20" spans="1:10" ht="10.5">
      <c r="A20" s="31" t="s">
        <v>82</v>
      </c>
      <c r="B20" s="24">
        <f>'wall A'!B83</f>
        <v>0</v>
      </c>
      <c r="C20" s="24">
        <f>'wall B'!B83</f>
        <v>0</v>
      </c>
      <c r="D20" s="24">
        <f>'wall C'!B83</f>
        <v>0</v>
      </c>
      <c r="E20" s="24">
        <f>'wall D'!B83</f>
        <v>0</v>
      </c>
      <c r="F20" s="24">
        <f>'wall E'!B83</f>
        <v>0</v>
      </c>
      <c r="G20" s="24">
        <f>'wall F'!B83</f>
        <v>0</v>
      </c>
      <c r="H20" s="24">
        <f>'wall G'!B83</f>
        <v>0</v>
      </c>
      <c r="I20" s="30">
        <f t="shared" si="0"/>
        <v>0</v>
      </c>
      <c r="J20" s="16"/>
    </row>
    <row r="21" spans="1:10" ht="12" thickBot="1">
      <c r="A21" s="32" t="s">
        <v>5</v>
      </c>
      <c r="B21" s="44">
        <f>'wall A'!I62</f>
        <v>0</v>
      </c>
      <c r="C21" s="44">
        <f>'wall B'!I62</f>
        <v>0</v>
      </c>
      <c r="D21" s="44">
        <f>'wall C'!I62</f>
        <v>0</v>
      </c>
      <c r="E21" s="44">
        <f>'wall D'!I62</f>
        <v>0</v>
      </c>
      <c r="F21" s="44">
        <f>'wall E'!I62</f>
        <v>0</v>
      </c>
      <c r="G21" s="44">
        <f>'wall F'!I62</f>
        <v>0</v>
      </c>
      <c r="H21" s="44">
        <f>'wall G'!I62</f>
        <v>0</v>
      </c>
      <c r="I21" s="33">
        <f t="shared" si="0"/>
        <v>0</v>
      </c>
      <c r="J21" s="16"/>
    </row>
    <row r="22" spans="1:9" ht="15">
      <c r="A22" s="18" t="s">
        <v>84</v>
      </c>
      <c r="B22" s="19" t="s">
        <v>21</v>
      </c>
      <c r="C22" s="19" t="s">
        <v>21</v>
      </c>
      <c r="D22" s="19" t="s">
        <v>21</v>
      </c>
      <c r="E22" s="19" t="s">
        <v>21</v>
      </c>
      <c r="F22" s="19" t="s">
        <v>21</v>
      </c>
      <c r="G22" s="19" t="s">
        <v>21</v>
      </c>
      <c r="H22" s="19" t="s">
        <v>21</v>
      </c>
      <c r="I22" s="19"/>
    </row>
    <row r="23" spans="1:8" ht="10.5">
      <c r="A23" s="1" t="s">
        <v>23</v>
      </c>
      <c r="B23" s="1" t="s">
        <v>135</v>
      </c>
      <c r="C23" s="1" t="s">
        <v>136</v>
      </c>
      <c r="D23" s="1" t="s">
        <v>137</v>
      </c>
      <c r="E23" s="1" t="s">
        <v>138</v>
      </c>
      <c r="F23" s="1" t="s">
        <v>139</v>
      </c>
      <c r="G23" t="s">
        <v>21</v>
      </c>
      <c r="H23" t="s">
        <v>21</v>
      </c>
    </row>
    <row r="24" spans="1:8" ht="10.5">
      <c r="A24" s="1"/>
      <c r="B24" s="1"/>
      <c r="C24" s="1"/>
      <c r="D24" s="1"/>
      <c r="E24" s="1">
        <v>0.05</v>
      </c>
      <c r="F24" s="1"/>
      <c r="G24" t="s">
        <v>21</v>
      </c>
      <c r="H24" t="s">
        <v>21</v>
      </c>
    </row>
    <row r="25" spans="1:8" ht="10.5">
      <c r="A25" s="1" t="s">
        <v>26</v>
      </c>
      <c r="G25" s="1" t="s">
        <v>21</v>
      </c>
      <c r="H25" s="1" t="s">
        <v>21</v>
      </c>
    </row>
    <row r="26" spans="1:8" ht="10.5">
      <c r="A26" t="s">
        <v>101</v>
      </c>
      <c r="B26">
        <f aca="true" t="shared" si="1" ref="B26:B39">I7</f>
        <v>0</v>
      </c>
      <c r="C26" s="8"/>
      <c r="D26" s="8">
        <f aca="true" t="shared" si="2" ref="D26:D68">B26*C26</f>
        <v>0</v>
      </c>
      <c r="E26">
        <f aca="true" t="shared" si="3" ref="E26:E68">D26*0.05</f>
        <v>0</v>
      </c>
      <c r="F26">
        <f aca="true" t="shared" si="4" ref="F26:F68">D26+E26</f>
        <v>0</v>
      </c>
      <c r="G26" t="s">
        <v>21</v>
      </c>
      <c r="H26" t="s">
        <v>21</v>
      </c>
    </row>
    <row r="27" spans="1:8" ht="10.5">
      <c r="A27" t="s">
        <v>141</v>
      </c>
      <c r="B27">
        <f t="shared" si="1"/>
        <v>0</v>
      </c>
      <c r="C27" s="8"/>
      <c r="D27" s="8">
        <f t="shared" si="2"/>
        <v>0</v>
      </c>
      <c r="E27">
        <f t="shared" si="3"/>
        <v>0</v>
      </c>
      <c r="F27">
        <f t="shared" si="4"/>
        <v>0</v>
      </c>
      <c r="G27" t="s">
        <v>21</v>
      </c>
      <c r="H27" t="s">
        <v>21</v>
      </c>
    </row>
    <row r="28" spans="1:8" ht="10.5">
      <c r="A28" t="s">
        <v>102</v>
      </c>
      <c r="B28">
        <f t="shared" si="1"/>
        <v>0</v>
      </c>
      <c r="C28" s="8"/>
      <c r="D28" s="8">
        <f t="shared" si="2"/>
        <v>0</v>
      </c>
      <c r="E28">
        <f t="shared" si="3"/>
        <v>0</v>
      </c>
      <c r="F28">
        <f t="shared" si="4"/>
        <v>0</v>
      </c>
      <c r="G28" t="s">
        <v>21</v>
      </c>
      <c r="H28" t="s">
        <v>21</v>
      </c>
    </row>
    <row r="29" spans="1:6" ht="10.5">
      <c r="A29" t="s">
        <v>19</v>
      </c>
      <c r="B29">
        <f t="shared" si="1"/>
        <v>0</v>
      </c>
      <c r="C29" s="8"/>
      <c r="D29" s="8">
        <f t="shared" si="2"/>
        <v>0</v>
      </c>
      <c r="E29">
        <f t="shared" si="3"/>
        <v>0</v>
      </c>
      <c r="F29">
        <f t="shared" si="4"/>
        <v>0</v>
      </c>
    </row>
    <row r="30" spans="1:6" ht="10.5">
      <c r="A30" t="s">
        <v>133</v>
      </c>
      <c r="B30">
        <f t="shared" si="1"/>
        <v>0</v>
      </c>
      <c r="C30" s="8"/>
      <c r="D30" s="8">
        <f t="shared" si="2"/>
        <v>0</v>
      </c>
      <c r="E30">
        <f t="shared" si="3"/>
        <v>0</v>
      </c>
      <c r="F30">
        <f t="shared" si="4"/>
        <v>0</v>
      </c>
    </row>
    <row r="31" spans="1:6" ht="10.5">
      <c r="A31" t="s">
        <v>143</v>
      </c>
      <c r="B31">
        <f t="shared" si="1"/>
        <v>0</v>
      </c>
      <c r="C31" s="8"/>
      <c r="D31" s="8">
        <f t="shared" si="2"/>
        <v>0</v>
      </c>
      <c r="E31">
        <f t="shared" si="3"/>
        <v>0</v>
      </c>
      <c r="F31">
        <f t="shared" si="4"/>
        <v>0</v>
      </c>
    </row>
    <row r="32" spans="1:6" ht="10.5">
      <c r="A32" t="s">
        <v>89</v>
      </c>
      <c r="B32">
        <f t="shared" si="1"/>
        <v>0</v>
      </c>
      <c r="C32" s="8"/>
      <c r="D32" s="8">
        <f t="shared" si="2"/>
        <v>0</v>
      </c>
      <c r="E32">
        <f t="shared" si="3"/>
        <v>0</v>
      </c>
      <c r="F32">
        <f t="shared" si="4"/>
        <v>0</v>
      </c>
    </row>
    <row r="33" spans="1:6" ht="10.5">
      <c r="A33" t="s">
        <v>13</v>
      </c>
      <c r="B33">
        <f t="shared" si="1"/>
        <v>0</v>
      </c>
      <c r="C33" s="8"/>
      <c r="D33" s="8">
        <f t="shared" si="2"/>
        <v>0</v>
      </c>
      <c r="E33">
        <f t="shared" si="3"/>
        <v>0</v>
      </c>
      <c r="F33">
        <f t="shared" si="4"/>
        <v>0</v>
      </c>
    </row>
    <row r="34" spans="1:6" ht="10.5">
      <c r="A34" s="6" t="s">
        <v>93</v>
      </c>
      <c r="B34">
        <f t="shared" si="1"/>
        <v>0</v>
      </c>
      <c r="C34" s="8"/>
      <c r="D34" s="8">
        <f t="shared" si="2"/>
        <v>0</v>
      </c>
      <c r="E34">
        <f t="shared" si="3"/>
        <v>0</v>
      </c>
      <c r="F34">
        <f t="shared" si="4"/>
        <v>0</v>
      </c>
    </row>
    <row r="35" spans="1:6" ht="10.5">
      <c r="A35" s="6" t="s">
        <v>94</v>
      </c>
      <c r="B35">
        <f t="shared" si="1"/>
        <v>0</v>
      </c>
      <c r="C35" s="8"/>
      <c r="D35" s="8">
        <f t="shared" si="2"/>
        <v>0</v>
      </c>
      <c r="E35">
        <f t="shared" si="3"/>
        <v>0</v>
      </c>
      <c r="F35">
        <f t="shared" si="4"/>
        <v>0</v>
      </c>
    </row>
    <row r="36" spans="1:6" ht="10.5">
      <c r="A36" s="6" t="s">
        <v>24</v>
      </c>
      <c r="B36">
        <f t="shared" si="1"/>
        <v>0</v>
      </c>
      <c r="C36" s="8"/>
      <c r="D36" s="8">
        <f t="shared" si="2"/>
        <v>0</v>
      </c>
      <c r="E36">
        <f t="shared" si="3"/>
        <v>0</v>
      </c>
      <c r="F36">
        <f t="shared" si="4"/>
        <v>0</v>
      </c>
    </row>
    <row r="37" spans="1:6" ht="10.5">
      <c r="A37" t="s">
        <v>144</v>
      </c>
      <c r="B37">
        <f t="shared" si="1"/>
        <v>140</v>
      </c>
      <c r="C37" s="8"/>
      <c r="D37" s="8">
        <f t="shared" si="2"/>
        <v>0</v>
      </c>
      <c r="E37">
        <f t="shared" si="3"/>
        <v>0</v>
      </c>
      <c r="F37">
        <f t="shared" si="4"/>
        <v>0</v>
      </c>
    </row>
    <row r="38" spans="1:6" ht="10.5">
      <c r="A38" t="s">
        <v>145</v>
      </c>
      <c r="B38">
        <f t="shared" si="1"/>
        <v>0</v>
      </c>
      <c r="C38" s="8"/>
      <c r="D38" s="8">
        <f t="shared" si="2"/>
        <v>0</v>
      </c>
      <c r="E38">
        <f t="shared" si="3"/>
        <v>0</v>
      </c>
      <c r="F38">
        <f t="shared" si="4"/>
        <v>0</v>
      </c>
    </row>
    <row r="39" spans="1:6" ht="10.5">
      <c r="A39" t="s">
        <v>146</v>
      </c>
      <c r="B39">
        <f t="shared" si="1"/>
        <v>0</v>
      </c>
      <c r="C39" s="8"/>
      <c r="D39" s="8">
        <f t="shared" si="2"/>
        <v>0</v>
      </c>
      <c r="E39">
        <f t="shared" si="3"/>
        <v>0</v>
      </c>
      <c r="F39">
        <f t="shared" si="4"/>
        <v>0</v>
      </c>
    </row>
    <row r="40" spans="3:4" ht="10.5">
      <c r="C40" s="8"/>
      <c r="D40" s="9" t="s">
        <v>21</v>
      </c>
    </row>
    <row r="41" spans="1:4" ht="10.5">
      <c r="A41" s="1" t="s">
        <v>27</v>
      </c>
      <c r="C41" s="8"/>
      <c r="D41" s="8">
        <f t="shared" si="2"/>
        <v>0</v>
      </c>
    </row>
    <row r="42" spans="1:6" ht="10.5">
      <c r="A42" t="s">
        <v>147</v>
      </c>
      <c r="B42" s="3"/>
      <c r="C42" s="8"/>
      <c r="D42" s="8">
        <f t="shared" si="2"/>
        <v>0</v>
      </c>
      <c r="E42">
        <f t="shared" si="3"/>
        <v>0</v>
      </c>
      <c r="F42">
        <f t="shared" si="4"/>
        <v>0</v>
      </c>
    </row>
    <row r="43" spans="1:6" ht="10.5">
      <c r="A43" t="s">
        <v>148</v>
      </c>
      <c r="B43" s="3"/>
      <c r="C43" s="8"/>
      <c r="D43" s="8">
        <f t="shared" si="2"/>
        <v>0</v>
      </c>
      <c r="E43">
        <f t="shared" si="3"/>
        <v>0</v>
      </c>
      <c r="F43">
        <f t="shared" si="4"/>
        <v>0</v>
      </c>
    </row>
    <row r="44" spans="1:6" ht="10.5">
      <c r="A44" t="s">
        <v>36</v>
      </c>
      <c r="B44" s="8">
        <f>SUM(B21:H21)</f>
        <v>0</v>
      </c>
      <c r="C44" s="45">
        <v>1</v>
      </c>
      <c r="D44" s="8">
        <f t="shared" si="2"/>
        <v>0</v>
      </c>
      <c r="E44">
        <f t="shared" si="3"/>
        <v>0</v>
      </c>
      <c r="F44">
        <f t="shared" si="4"/>
        <v>0</v>
      </c>
    </row>
    <row r="45" spans="1:6" ht="10.5">
      <c r="A45" t="s">
        <v>37</v>
      </c>
      <c r="B45" s="3"/>
      <c r="C45" s="8"/>
      <c r="D45" s="8">
        <f>B45*C45</f>
        <v>0</v>
      </c>
      <c r="E45">
        <f t="shared" si="3"/>
        <v>0</v>
      </c>
      <c r="F45">
        <f>D45+E45</f>
        <v>0</v>
      </c>
    </row>
    <row r="46" spans="1:6" ht="10.5">
      <c r="A46" s="2" t="s">
        <v>39</v>
      </c>
      <c r="B46" s="3"/>
      <c r="C46" s="8"/>
      <c r="D46" s="8">
        <f>B46*C46</f>
        <v>0</v>
      </c>
      <c r="E46">
        <f t="shared" si="3"/>
        <v>0</v>
      </c>
      <c r="F46">
        <f>D46+E46</f>
        <v>0</v>
      </c>
    </row>
    <row r="47" spans="1:6" ht="10.5">
      <c r="A47" s="2" t="s">
        <v>38</v>
      </c>
      <c r="B47" s="3"/>
      <c r="C47" s="8"/>
      <c r="D47" s="8">
        <f>B47*C47</f>
        <v>0</v>
      </c>
      <c r="E47">
        <f t="shared" si="3"/>
        <v>0</v>
      </c>
      <c r="F47">
        <f>D47+E47</f>
        <v>0</v>
      </c>
    </row>
    <row r="48" spans="1:6" ht="10.5">
      <c r="A48" s="2" t="s">
        <v>28</v>
      </c>
      <c r="B48" s="3"/>
      <c r="C48" s="8"/>
      <c r="D48" s="8">
        <f>B48*C48</f>
        <v>0</v>
      </c>
      <c r="E48">
        <f t="shared" si="3"/>
        <v>0</v>
      </c>
      <c r="F48">
        <f>D48+E48</f>
        <v>0</v>
      </c>
    </row>
    <row r="49" spans="1:6" ht="10.5">
      <c r="A49" s="2"/>
      <c r="B49" s="3"/>
      <c r="C49" s="8"/>
      <c r="D49" s="8">
        <f>B49*C49</f>
        <v>0</v>
      </c>
      <c r="E49">
        <f t="shared" si="3"/>
        <v>0</v>
      </c>
      <c r="F49">
        <f>D49+E49</f>
        <v>0</v>
      </c>
    </row>
    <row r="50" spans="1:6" ht="10.5">
      <c r="A50" t="s">
        <v>10</v>
      </c>
      <c r="B50">
        <f>B78</f>
        <v>0</v>
      </c>
      <c r="C50" s="46"/>
      <c r="D50" s="8">
        <f t="shared" si="2"/>
        <v>0</v>
      </c>
      <c r="E50">
        <f t="shared" si="3"/>
        <v>0</v>
      </c>
      <c r="F50">
        <f t="shared" si="4"/>
        <v>0</v>
      </c>
    </row>
    <row r="51" spans="1:6" ht="10.5">
      <c r="A51" t="s">
        <v>163</v>
      </c>
      <c r="B51" s="3"/>
      <c r="C51" s="8"/>
      <c r="D51" s="8">
        <f t="shared" si="2"/>
        <v>0</v>
      </c>
      <c r="E51">
        <f t="shared" si="3"/>
        <v>0</v>
      </c>
      <c r="F51">
        <f t="shared" si="4"/>
        <v>0</v>
      </c>
    </row>
    <row r="52" spans="3:4" ht="10.5">
      <c r="C52" s="8"/>
      <c r="D52" s="9" t="s">
        <v>21</v>
      </c>
    </row>
    <row r="53" spans="1:4" ht="10.5">
      <c r="A53" s="1" t="s">
        <v>25</v>
      </c>
      <c r="C53" s="8"/>
      <c r="D53" s="8">
        <f t="shared" si="2"/>
        <v>0</v>
      </c>
    </row>
    <row r="54" spans="1:6" ht="10.5">
      <c r="A54" t="s">
        <v>32</v>
      </c>
      <c r="B54" s="3"/>
      <c r="C54" s="8"/>
      <c r="D54" s="8">
        <f t="shared" si="2"/>
        <v>0</v>
      </c>
      <c r="E54">
        <f t="shared" si="3"/>
        <v>0</v>
      </c>
      <c r="F54">
        <f t="shared" si="4"/>
        <v>0</v>
      </c>
    </row>
    <row r="55" spans="1:6" ht="10.5">
      <c r="A55" t="s">
        <v>149</v>
      </c>
      <c r="B55" s="3"/>
      <c r="C55" s="8"/>
      <c r="D55" s="8">
        <f t="shared" si="2"/>
        <v>0</v>
      </c>
      <c r="E55">
        <f t="shared" si="3"/>
        <v>0</v>
      </c>
      <c r="F55">
        <f t="shared" si="4"/>
        <v>0</v>
      </c>
    </row>
    <row r="56" spans="1:6" ht="10.5">
      <c r="A56" t="s">
        <v>150</v>
      </c>
      <c r="B56" s="3"/>
      <c r="C56" s="8"/>
      <c r="D56" s="8">
        <f t="shared" si="2"/>
        <v>0</v>
      </c>
      <c r="E56">
        <f t="shared" si="3"/>
        <v>0</v>
      </c>
      <c r="F56">
        <f t="shared" si="4"/>
        <v>0</v>
      </c>
    </row>
    <row r="57" spans="1:6" ht="10.5">
      <c r="A57" t="s">
        <v>151</v>
      </c>
      <c r="B57" s="3"/>
      <c r="C57" s="8"/>
      <c r="D57" s="8">
        <f t="shared" si="2"/>
        <v>0</v>
      </c>
      <c r="E57">
        <f t="shared" si="3"/>
        <v>0</v>
      </c>
      <c r="F57">
        <f t="shared" si="4"/>
        <v>0</v>
      </c>
    </row>
    <row r="58" spans="1:6" ht="10.5">
      <c r="A58" t="s">
        <v>152</v>
      </c>
      <c r="B58" s="3"/>
      <c r="C58" s="8"/>
      <c r="D58" s="8">
        <f t="shared" si="2"/>
        <v>0</v>
      </c>
      <c r="E58">
        <f t="shared" si="3"/>
        <v>0</v>
      </c>
      <c r="F58">
        <f t="shared" si="4"/>
        <v>0</v>
      </c>
    </row>
    <row r="59" spans="1:6" ht="10.5">
      <c r="A59" t="s">
        <v>153</v>
      </c>
      <c r="B59" s="3"/>
      <c r="C59" s="8"/>
      <c r="D59" s="8">
        <f t="shared" si="2"/>
        <v>0</v>
      </c>
      <c r="E59">
        <f t="shared" si="3"/>
        <v>0</v>
      </c>
      <c r="F59">
        <f t="shared" si="4"/>
        <v>0</v>
      </c>
    </row>
    <row r="60" spans="1:6" ht="10.5">
      <c r="A60" t="s">
        <v>154</v>
      </c>
      <c r="B60" s="3"/>
      <c r="C60" s="8"/>
      <c r="D60" s="8">
        <f t="shared" si="2"/>
        <v>0</v>
      </c>
      <c r="E60">
        <f t="shared" si="3"/>
        <v>0</v>
      </c>
      <c r="F60">
        <f t="shared" si="4"/>
        <v>0</v>
      </c>
    </row>
    <row r="61" spans="1:6" ht="10.5">
      <c r="A61" t="s">
        <v>155</v>
      </c>
      <c r="B61" s="3"/>
      <c r="C61" s="8"/>
      <c r="D61" s="8">
        <f t="shared" si="2"/>
        <v>0</v>
      </c>
      <c r="E61">
        <f t="shared" si="3"/>
        <v>0</v>
      </c>
      <c r="F61">
        <f t="shared" si="4"/>
        <v>0</v>
      </c>
    </row>
    <row r="62" spans="1:6" ht="10.5">
      <c r="A62" t="s">
        <v>156</v>
      </c>
      <c r="B62" s="3"/>
      <c r="C62" s="8"/>
      <c r="D62" s="8">
        <f t="shared" si="2"/>
        <v>0</v>
      </c>
      <c r="E62">
        <f t="shared" si="3"/>
        <v>0</v>
      </c>
      <c r="F62">
        <f t="shared" si="4"/>
        <v>0</v>
      </c>
    </row>
    <row r="63" spans="1:6" ht="10.5">
      <c r="A63" t="s">
        <v>157</v>
      </c>
      <c r="B63" s="3"/>
      <c r="C63" s="8"/>
      <c r="D63" s="8">
        <f t="shared" si="2"/>
        <v>0</v>
      </c>
      <c r="E63">
        <f t="shared" si="3"/>
        <v>0</v>
      </c>
      <c r="F63">
        <f t="shared" si="4"/>
        <v>0</v>
      </c>
    </row>
    <row r="64" spans="1:6" ht="10.5">
      <c r="A64" t="s">
        <v>158</v>
      </c>
      <c r="B64" s="3"/>
      <c r="C64" s="8"/>
      <c r="D64" s="8">
        <f t="shared" si="2"/>
        <v>0</v>
      </c>
      <c r="E64">
        <f t="shared" si="3"/>
        <v>0</v>
      </c>
      <c r="F64">
        <f t="shared" si="4"/>
        <v>0</v>
      </c>
    </row>
    <row r="65" spans="1:6" ht="10.5">
      <c r="A65" t="s">
        <v>159</v>
      </c>
      <c r="B65" s="3"/>
      <c r="C65" s="8"/>
      <c r="D65" s="8">
        <f t="shared" si="2"/>
        <v>0</v>
      </c>
      <c r="E65">
        <f t="shared" si="3"/>
        <v>0</v>
      </c>
      <c r="F65">
        <f t="shared" si="4"/>
        <v>0</v>
      </c>
    </row>
    <row r="66" spans="1:6" ht="10.5">
      <c r="A66" t="s">
        <v>160</v>
      </c>
      <c r="B66" s="3"/>
      <c r="C66" s="8"/>
      <c r="D66" s="8">
        <f t="shared" si="2"/>
        <v>0</v>
      </c>
      <c r="E66">
        <f t="shared" si="3"/>
        <v>0</v>
      </c>
      <c r="F66">
        <f t="shared" si="4"/>
        <v>0</v>
      </c>
    </row>
    <row r="67" spans="1:6" ht="10.5">
      <c r="A67" t="s">
        <v>161</v>
      </c>
      <c r="B67" s="3"/>
      <c r="C67" s="8"/>
      <c r="D67" s="8">
        <f t="shared" si="2"/>
        <v>0</v>
      </c>
      <c r="E67">
        <f t="shared" si="3"/>
        <v>0</v>
      </c>
      <c r="F67">
        <f t="shared" si="4"/>
        <v>0</v>
      </c>
    </row>
    <row r="68" spans="1:6" ht="10.5">
      <c r="A68" t="s">
        <v>162</v>
      </c>
      <c r="B68" s="3"/>
      <c r="C68" s="8"/>
      <c r="D68" s="8">
        <f t="shared" si="2"/>
        <v>0</v>
      </c>
      <c r="E68">
        <f t="shared" si="3"/>
        <v>0</v>
      </c>
      <c r="F68">
        <f t="shared" si="4"/>
        <v>0</v>
      </c>
    </row>
    <row r="70" spans="1:2" ht="10.5">
      <c r="A70" s="7" t="s">
        <v>29</v>
      </c>
      <c r="B70" s="8">
        <f>SUM(F26:F39)</f>
        <v>0</v>
      </c>
    </row>
    <row r="71" spans="1:2" ht="10.5">
      <c r="A71" s="7" t="s">
        <v>33</v>
      </c>
      <c r="B71" s="8">
        <f>B70*8%</f>
        <v>0</v>
      </c>
    </row>
    <row r="72" spans="1:6" ht="10.5">
      <c r="A72" s="7" t="s">
        <v>164</v>
      </c>
      <c r="B72" s="8">
        <f>SUM(F42:F51)</f>
        <v>0</v>
      </c>
      <c r="D72" t="s">
        <v>21</v>
      </c>
      <c r="E72" t="s">
        <v>21</v>
      </c>
      <c r="F72" t="s">
        <v>21</v>
      </c>
    </row>
    <row r="73" spans="1:2" ht="10.5">
      <c r="A73" s="7" t="s">
        <v>28</v>
      </c>
      <c r="B73" s="8">
        <f>SUM(F54:F68)</f>
        <v>0</v>
      </c>
    </row>
    <row r="74" spans="1:6" ht="10.5">
      <c r="A74" s="7" t="s">
        <v>21</v>
      </c>
      <c r="B74" s="8" t="s">
        <v>21</v>
      </c>
      <c r="D74" t="s">
        <v>21</v>
      </c>
      <c r="E74" t="s">
        <v>21</v>
      </c>
      <c r="F74" t="s">
        <v>21</v>
      </c>
    </row>
    <row r="75" spans="2:6" ht="10.5">
      <c r="B75" s="8"/>
      <c r="F75" t="s">
        <v>21</v>
      </c>
    </row>
    <row r="76" spans="1:3" ht="10.5">
      <c r="A76" s="7" t="s">
        <v>165</v>
      </c>
      <c r="B76" s="8">
        <f>SUM(B70:B73)</f>
        <v>0</v>
      </c>
      <c r="C76" t="s">
        <v>21</v>
      </c>
    </row>
    <row r="78" spans="1:2" ht="10.5">
      <c r="A78" s="7" t="s">
        <v>34</v>
      </c>
      <c r="B78">
        <f>SUM(B26/1.12+((B28+B29)*0.22)+(B30*0.66)+B31/1.12)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211"/>
  <sheetViews>
    <sheetView showGridLines="0" workbookViewId="0" topLeftCell="A1">
      <selection activeCell="B9" sqref="B9"/>
    </sheetView>
  </sheetViews>
  <sheetFormatPr defaultColWidth="11.00390625" defaultRowHeight="12"/>
  <cols>
    <col min="1" max="1" width="38.140625" style="0" customWidth="1"/>
    <col min="2" max="2" width="17.00390625" style="0" customWidth="1"/>
    <col min="3" max="3" width="13.00390625" style="0" customWidth="1"/>
    <col min="4" max="4" width="12.8515625" style="0" customWidth="1"/>
    <col min="5" max="5" width="13.140625" style="0" customWidth="1"/>
    <col min="6" max="16384" width="12.00390625" style="0" customWidth="1"/>
  </cols>
  <sheetData>
    <row r="1" ht="15">
      <c r="A1" s="15" t="s">
        <v>52</v>
      </c>
    </row>
    <row r="2" spans="1:5" s="2" customFormat="1" ht="18">
      <c r="A2" s="37" t="s">
        <v>53</v>
      </c>
      <c r="B2" s="38"/>
      <c r="C2" s="38"/>
      <c r="D2" s="38"/>
      <c r="E2" s="39"/>
    </row>
    <row r="3" spans="1:7" ht="12">
      <c r="A3" s="40" t="s">
        <v>63</v>
      </c>
      <c r="B3" s="41"/>
      <c r="C3" s="41"/>
      <c r="D3" s="41"/>
      <c r="E3" s="41"/>
      <c r="F3" s="41"/>
      <c r="G3" s="42"/>
    </row>
    <row r="5" spans="1:8" ht="10.5">
      <c r="A5" s="1" t="s">
        <v>105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60</v>
      </c>
    </row>
    <row r="6" spans="1:8" ht="10.5">
      <c r="A6" s="2" t="s">
        <v>113</v>
      </c>
      <c r="B6" s="3" t="s">
        <v>21</v>
      </c>
      <c r="C6" s="3"/>
      <c r="D6" s="3"/>
      <c r="E6" s="3"/>
      <c r="F6" s="3"/>
      <c r="G6" s="3"/>
      <c r="H6" s="3"/>
    </row>
    <row r="7" spans="1:8" ht="10.5">
      <c r="A7" s="2" t="s">
        <v>114</v>
      </c>
      <c r="B7" s="3" t="s">
        <v>21</v>
      </c>
      <c r="C7" s="3"/>
      <c r="D7" s="3"/>
      <c r="E7" s="3"/>
      <c r="F7" s="3"/>
      <c r="G7" s="3"/>
      <c r="H7" s="3"/>
    </row>
    <row r="9" spans="1:8" ht="10.5">
      <c r="A9" t="s">
        <v>115</v>
      </c>
      <c r="B9">
        <f aca="true" t="shared" si="0" ref="B9:H9">(B6*12/18)*(B7/8)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8" ht="10.5">
      <c r="A10" t="s">
        <v>50</v>
      </c>
      <c r="B10">
        <f>(B6)*1.6551</f>
        <v>0</v>
      </c>
      <c r="C10">
        <f aca="true" t="shared" si="1" ref="C10:H10">(C6)*1.6551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8" ht="10.5">
      <c r="A11" t="s">
        <v>61</v>
      </c>
      <c r="B11">
        <f aca="true" t="shared" si="2" ref="B11:H11">(B6)*12/18</f>
        <v>0</v>
      </c>
      <c r="C11">
        <f t="shared" si="2"/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</row>
    <row r="13" spans="1:8" ht="10.5">
      <c r="A13" s="1" t="s">
        <v>116</v>
      </c>
      <c r="B13" s="4" t="s">
        <v>54</v>
      </c>
      <c r="C13" s="4" t="s">
        <v>55</v>
      </c>
      <c r="D13" s="4" t="s">
        <v>56</v>
      </c>
      <c r="E13" s="4" t="s">
        <v>57</v>
      </c>
      <c r="F13" s="4" t="s">
        <v>58</v>
      </c>
      <c r="G13" s="4" t="s">
        <v>59</v>
      </c>
      <c r="H13" s="4" t="s">
        <v>60</v>
      </c>
    </row>
    <row r="14" spans="1:8" ht="10.5">
      <c r="A14" s="2" t="s">
        <v>117</v>
      </c>
      <c r="B14" s="3"/>
      <c r="C14" s="3"/>
      <c r="D14" s="3"/>
      <c r="E14" s="3"/>
      <c r="F14" s="3"/>
      <c r="G14" s="3"/>
      <c r="H14" s="3"/>
    </row>
    <row r="15" spans="1:8" ht="10.5">
      <c r="A15" s="2" t="s">
        <v>118</v>
      </c>
      <c r="B15" s="3"/>
      <c r="C15" s="3"/>
      <c r="D15" s="3"/>
      <c r="E15" s="3"/>
      <c r="F15" s="3"/>
      <c r="G15" s="3"/>
      <c r="H15" s="3"/>
    </row>
    <row r="17" spans="1:8" ht="10.5">
      <c r="A17" t="s">
        <v>115</v>
      </c>
      <c r="B17" t="s">
        <v>22</v>
      </c>
      <c r="C17">
        <f aca="true" t="shared" si="3" ref="C17:H17">((C14*3.1415927/2)*(12/18))*(C15/8)</f>
        <v>0</v>
      </c>
      <c r="D17">
        <f t="shared" si="3"/>
        <v>0</v>
      </c>
      <c r="E17">
        <f t="shared" si="3"/>
        <v>0</v>
      </c>
      <c r="F17">
        <f t="shared" si="3"/>
        <v>0</v>
      </c>
      <c r="G17">
        <f t="shared" si="3"/>
        <v>0</v>
      </c>
      <c r="H17">
        <f t="shared" si="3"/>
        <v>0</v>
      </c>
    </row>
    <row r="18" spans="1:8" ht="10.5">
      <c r="A18" t="s">
        <v>50</v>
      </c>
      <c r="B18">
        <f aca="true" t="shared" si="4" ref="B18:H18">(B14*1.5707963)*1.6551</f>
        <v>0</v>
      </c>
      <c r="C18">
        <f t="shared" si="4"/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</row>
    <row r="19" spans="1:8" ht="10.5">
      <c r="A19" t="s">
        <v>62</v>
      </c>
      <c r="B19">
        <f>((B14*3.1415927/2)*(12/18))</f>
        <v>0</v>
      </c>
      <c r="C19">
        <f aca="true" t="shared" si="5" ref="C19:H19">((C14*3.1415927/2)*(12/18))</f>
        <v>0</v>
      </c>
      <c r="D19">
        <f t="shared" si="5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</row>
    <row r="21" spans="1:8" ht="10.5">
      <c r="A21" s="1" t="s">
        <v>119</v>
      </c>
      <c r="B21" s="4" t="s">
        <v>54</v>
      </c>
      <c r="C21" s="4" t="s">
        <v>55</v>
      </c>
      <c r="D21" s="4" t="s">
        <v>56</v>
      </c>
      <c r="E21" s="4" t="s">
        <v>57</v>
      </c>
      <c r="F21" s="4" t="s">
        <v>58</v>
      </c>
      <c r="G21" s="4" t="s">
        <v>59</v>
      </c>
      <c r="H21" s="4" t="s">
        <v>60</v>
      </c>
    </row>
    <row r="22" spans="1:8" ht="10.5">
      <c r="A22" s="2" t="s">
        <v>120</v>
      </c>
      <c r="B22" s="3"/>
      <c r="C22" s="3"/>
      <c r="D22" s="3"/>
      <c r="E22" s="3"/>
      <c r="F22" s="3"/>
      <c r="G22" s="3"/>
      <c r="H22" s="3"/>
    </row>
    <row r="23" spans="1:8" ht="10.5">
      <c r="A23" t="s">
        <v>121</v>
      </c>
      <c r="B23">
        <f aca="true" t="shared" si="6" ref="B23:H23">B22/8</f>
        <v>0</v>
      </c>
      <c r="C23">
        <f t="shared" si="6"/>
        <v>0</v>
      </c>
      <c r="D23">
        <f t="shared" si="6"/>
        <v>0</v>
      </c>
      <c r="E23">
        <f t="shared" si="6"/>
        <v>0</v>
      </c>
      <c r="F23">
        <f t="shared" si="6"/>
        <v>0</v>
      </c>
      <c r="G23">
        <f t="shared" si="6"/>
        <v>0</v>
      </c>
      <c r="H23">
        <f t="shared" si="6"/>
        <v>0</v>
      </c>
    </row>
    <row r="25" spans="1:8" ht="10.5">
      <c r="A25" s="1" t="s">
        <v>122</v>
      </c>
      <c r="B25" s="4" t="s">
        <v>54</v>
      </c>
      <c r="C25" s="4" t="s">
        <v>55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60</v>
      </c>
    </row>
    <row r="26" spans="1:8" ht="10.5">
      <c r="A26" s="2" t="s">
        <v>123</v>
      </c>
      <c r="B26" s="3"/>
      <c r="C26" s="3"/>
      <c r="D26" s="3"/>
      <c r="E26" s="3"/>
      <c r="F26" s="3"/>
      <c r="G26" s="3"/>
      <c r="H26" s="3"/>
    </row>
    <row r="27" spans="1:8" ht="10.5">
      <c r="A27" s="2" t="s">
        <v>124</v>
      </c>
      <c r="B27" s="3"/>
      <c r="C27" s="3"/>
      <c r="D27" s="3"/>
      <c r="E27" s="3"/>
      <c r="F27" s="3"/>
      <c r="G27" s="3"/>
      <c r="H27" s="3"/>
    </row>
    <row r="28" spans="1:8" ht="10.5">
      <c r="A28" t="s">
        <v>125</v>
      </c>
      <c r="B28">
        <f aca="true" t="shared" si="7" ref="B28:H28">B27/8</f>
        <v>0</v>
      </c>
      <c r="C28">
        <f t="shared" si="7"/>
        <v>0</v>
      </c>
      <c r="D28">
        <f t="shared" si="7"/>
        <v>0</v>
      </c>
      <c r="E28">
        <f t="shared" si="7"/>
        <v>0</v>
      </c>
      <c r="F28">
        <f t="shared" si="7"/>
        <v>0</v>
      </c>
      <c r="G28">
        <f t="shared" si="7"/>
        <v>0</v>
      </c>
      <c r="H28">
        <f t="shared" si="7"/>
        <v>0</v>
      </c>
    </row>
    <row r="29" spans="1:8" ht="10.5">
      <c r="A29" t="s">
        <v>48</v>
      </c>
      <c r="B29">
        <f aca="true" t="shared" si="8" ref="B29:H29">B26*B28*12/18</f>
        <v>0</v>
      </c>
      <c r="C29">
        <f t="shared" si="8"/>
        <v>0</v>
      </c>
      <c r="D29">
        <f t="shared" si="8"/>
        <v>0</v>
      </c>
      <c r="E29">
        <f t="shared" si="8"/>
        <v>0</v>
      </c>
      <c r="F29">
        <f t="shared" si="8"/>
        <v>0</v>
      </c>
      <c r="G29">
        <f t="shared" si="8"/>
        <v>0</v>
      </c>
      <c r="H29">
        <f t="shared" si="8"/>
        <v>0</v>
      </c>
    </row>
    <row r="30" spans="1:8" ht="10.5">
      <c r="A30" t="s">
        <v>49</v>
      </c>
      <c r="B30">
        <f>B26*B28*1.5</f>
        <v>0</v>
      </c>
      <c r="C30">
        <f aca="true" t="shared" si="9" ref="C30:H30">C26*C28*1.5</f>
        <v>0</v>
      </c>
      <c r="D30">
        <f t="shared" si="9"/>
        <v>0</v>
      </c>
      <c r="E30">
        <f t="shared" si="9"/>
        <v>0</v>
      </c>
      <c r="F30">
        <f t="shared" si="9"/>
        <v>0</v>
      </c>
      <c r="G30">
        <f t="shared" si="9"/>
        <v>0</v>
      </c>
      <c r="H30">
        <f t="shared" si="9"/>
        <v>0</v>
      </c>
    </row>
    <row r="32" spans="1:8" ht="10.5">
      <c r="A32" t="s">
        <v>126</v>
      </c>
      <c r="B32">
        <f>B29*2</f>
        <v>0</v>
      </c>
      <c r="C32">
        <f aca="true" t="shared" si="10" ref="C32:H32">C29*2</f>
        <v>0</v>
      </c>
      <c r="D32">
        <f t="shared" si="10"/>
        <v>0</v>
      </c>
      <c r="E32">
        <f t="shared" si="10"/>
        <v>0</v>
      </c>
      <c r="F32">
        <f t="shared" si="10"/>
        <v>0</v>
      </c>
      <c r="G32">
        <f t="shared" si="10"/>
        <v>0</v>
      </c>
      <c r="H32">
        <f t="shared" si="10"/>
        <v>0</v>
      </c>
    </row>
    <row r="35" spans="1:2" ht="10.5">
      <c r="A35" t="s">
        <v>127</v>
      </c>
      <c r="B35">
        <f>SUM(B9:H9,B17:H17,B29:H29)</f>
        <v>0</v>
      </c>
    </row>
    <row r="36" spans="1:2" ht="10.5">
      <c r="A36" t="s">
        <v>128</v>
      </c>
      <c r="B36">
        <f>SUM(B11:H11,B19:H19,B30:H30)</f>
        <v>0</v>
      </c>
    </row>
    <row r="37" spans="1:2" ht="10.5">
      <c r="A37" s="2" t="s">
        <v>129</v>
      </c>
      <c r="B37" s="3"/>
    </row>
    <row r="38" spans="1:2" ht="10.5">
      <c r="A38" s="2" t="s">
        <v>130</v>
      </c>
      <c r="B38" s="3"/>
    </row>
    <row r="39" spans="1:2" ht="10.5">
      <c r="A39" t="s">
        <v>131</v>
      </c>
      <c r="B39" s="6">
        <f>B35+B37</f>
        <v>0</v>
      </c>
    </row>
    <row r="40" spans="1:2" ht="10.5">
      <c r="A40" t="s">
        <v>132</v>
      </c>
      <c r="B40" s="6">
        <f>B36+B38</f>
        <v>0</v>
      </c>
    </row>
    <row r="41" spans="1:2" ht="10.5">
      <c r="A41" t="s">
        <v>133</v>
      </c>
      <c r="B41" s="6">
        <f>SUM(B23:H23)</f>
        <v>0</v>
      </c>
    </row>
    <row r="42" spans="1:2" ht="10.5">
      <c r="A42" t="s">
        <v>134</v>
      </c>
      <c r="B42" s="6">
        <f>SUM(B32:H32)</f>
        <v>0</v>
      </c>
    </row>
    <row r="43" spans="1:2" ht="10.5">
      <c r="A43" t="s">
        <v>16</v>
      </c>
      <c r="B43">
        <f>SUM(B10:H10,B18:H18)</f>
        <v>0</v>
      </c>
    </row>
    <row r="44" spans="1:2" ht="10.5">
      <c r="A44" s="2" t="s">
        <v>17</v>
      </c>
      <c r="B44" s="3"/>
    </row>
    <row r="45" spans="1:2" ht="10.5">
      <c r="A45" t="s">
        <v>18</v>
      </c>
      <c r="B45" s="6">
        <f>B43+B44</f>
        <v>0</v>
      </c>
    </row>
    <row r="47" spans="1:11" ht="10.5">
      <c r="A47" t="s">
        <v>176</v>
      </c>
      <c r="B47" s="4" t="s">
        <v>54</v>
      </c>
      <c r="C47" s="4" t="s">
        <v>55</v>
      </c>
      <c r="D47" s="4" t="s">
        <v>56</v>
      </c>
      <c r="E47" s="4" t="s">
        <v>57</v>
      </c>
      <c r="F47" s="4" t="s">
        <v>58</v>
      </c>
      <c r="G47" s="4" t="s">
        <v>59</v>
      </c>
      <c r="H47" s="4" t="s">
        <v>60</v>
      </c>
      <c r="I47" t="s">
        <v>21</v>
      </c>
      <c r="J47" t="s">
        <v>21</v>
      </c>
      <c r="K47" t="s">
        <v>21</v>
      </c>
    </row>
    <row r="48" spans="1:10" ht="10.5">
      <c r="A48" s="2" t="s">
        <v>6</v>
      </c>
      <c r="B48" s="3"/>
      <c r="C48" s="3"/>
      <c r="D48" s="3"/>
      <c r="E48" s="3"/>
      <c r="F48" s="3"/>
      <c r="G48" s="3"/>
      <c r="H48" s="3"/>
      <c r="I48" t="s">
        <v>21</v>
      </c>
      <c r="J48" t="s">
        <v>21</v>
      </c>
    </row>
    <row r="49" spans="1:10" ht="10.5">
      <c r="A49" s="2" t="s">
        <v>7</v>
      </c>
      <c r="B49" s="3"/>
      <c r="C49" s="3"/>
      <c r="D49" s="3"/>
      <c r="E49" s="3"/>
      <c r="F49" s="3"/>
      <c r="G49" s="3"/>
      <c r="H49" s="3"/>
      <c r="I49" t="s">
        <v>21</v>
      </c>
      <c r="J49" t="s">
        <v>21</v>
      </c>
    </row>
    <row r="50" spans="1:10" ht="10.5">
      <c r="A50" s="2" t="s">
        <v>87</v>
      </c>
      <c r="B50" s="3"/>
      <c r="C50" s="3"/>
      <c r="D50" s="3"/>
      <c r="E50" s="3"/>
      <c r="F50" s="3"/>
      <c r="G50" s="3"/>
      <c r="H50" s="3"/>
      <c r="I50" t="s">
        <v>21</v>
      </c>
      <c r="J50" t="s">
        <v>21</v>
      </c>
    </row>
    <row r="51" spans="1:11" ht="10.5">
      <c r="A51" t="s">
        <v>11</v>
      </c>
      <c r="B51">
        <f>((B48*B49)*B50)/9</f>
        <v>0</v>
      </c>
      <c r="C51">
        <f aca="true" t="shared" si="11" ref="C51:H51">((C48*C49)*C50)/9</f>
        <v>0</v>
      </c>
      <c r="D51">
        <f t="shared" si="11"/>
        <v>0</v>
      </c>
      <c r="E51">
        <f t="shared" si="11"/>
        <v>0</v>
      </c>
      <c r="F51">
        <f t="shared" si="11"/>
        <v>0</v>
      </c>
      <c r="G51">
        <f t="shared" si="11"/>
        <v>0</v>
      </c>
      <c r="H51">
        <f t="shared" si="11"/>
        <v>0</v>
      </c>
      <c r="I51" t="s">
        <v>21</v>
      </c>
      <c r="J51" t="s">
        <v>21</v>
      </c>
      <c r="K51" t="s">
        <v>21</v>
      </c>
    </row>
    <row r="52" spans="9:10" ht="10.5">
      <c r="I52" t="s">
        <v>21</v>
      </c>
      <c r="J52" t="s">
        <v>22</v>
      </c>
    </row>
    <row r="53" spans="1:11" ht="10.5">
      <c r="A53" t="s">
        <v>88</v>
      </c>
      <c r="B53" s="4" t="s">
        <v>54</v>
      </c>
      <c r="C53" s="4" t="s">
        <v>55</v>
      </c>
      <c r="D53" s="4" t="s">
        <v>56</v>
      </c>
      <c r="E53" s="4" t="s">
        <v>57</v>
      </c>
      <c r="F53" s="4" t="s">
        <v>58</v>
      </c>
      <c r="G53" s="4" t="s">
        <v>59</v>
      </c>
      <c r="H53" s="4" t="s">
        <v>60</v>
      </c>
      <c r="I53" t="s">
        <v>21</v>
      </c>
      <c r="J53" t="s">
        <v>21</v>
      </c>
      <c r="K53" t="s">
        <v>21</v>
      </c>
    </row>
    <row r="54" spans="1:8" ht="10.5">
      <c r="A54" s="2" t="s">
        <v>6</v>
      </c>
      <c r="B54" s="3"/>
      <c r="C54" s="3"/>
      <c r="D54" s="3"/>
      <c r="E54" s="3"/>
      <c r="F54" s="3"/>
      <c r="G54" s="3"/>
      <c r="H54" s="3"/>
    </row>
    <row r="55" spans="1:8" ht="10.5">
      <c r="A55" s="2" t="s">
        <v>7</v>
      </c>
      <c r="B55" s="3"/>
      <c r="C55" s="3"/>
      <c r="D55" s="3"/>
      <c r="E55" s="3"/>
      <c r="F55" s="3"/>
      <c r="G55" s="3"/>
      <c r="H55" s="3"/>
    </row>
    <row r="56" spans="1:8" ht="10.5">
      <c r="A56" s="2" t="s">
        <v>87</v>
      </c>
      <c r="B56" s="3"/>
      <c r="C56" s="3"/>
      <c r="D56" s="3"/>
      <c r="E56" s="3"/>
      <c r="F56" s="3"/>
      <c r="G56" s="3"/>
      <c r="H56" s="3"/>
    </row>
    <row r="57" spans="1:11" ht="10.5">
      <c r="A57" t="s">
        <v>12</v>
      </c>
      <c r="B57">
        <f>((B54*B55)*B56)/9</f>
        <v>0</v>
      </c>
      <c r="C57">
        <f aca="true" t="shared" si="12" ref="C57:H57">((C54*C55)*C56)/9</f>
        <v>0</v>
      </c>
      <c r="D57">
        <f t="shared" si="12"/>
        <v>0</v>
      </c>
      <c r="E57">
        <f t="shared" si="12"/>
        <v>0</v>
      </c>
      <c r="F57">
        <f t="shared" si="12"/>
        <v>0</v>
      </c>
      <c r="G57">
        <f t="shared" si="12"/>
        <v>0</v>
      </c>
      <c r="H57">
        <f t="shared" si="12"/>
        <v>0</v>
      </c>
      <c r="I57" t="s">
        <v>21</v>
      </c>
      <c r="J57" t="s">
        <v>21</v>
      </c>
      <c r="K57" t="s">
        <v>21</v>
      </c>
    </row>
    <row r="59" spans="1:8" s="1" customFormat="1" ht="10.5">
      <c r="A59" s="1" t="s">
        <v>164</v>
      </c>
      <c r="B59" s="4" t="s">
        <v>54</v>
      </c>
      <c r="C59" s="4" t="s">
        <v>55</v>
      </c>
      <c r="D59" s="4" t="s">
        <v>56</v>
      </c>
      <c r="E59" s="4" t="s">
        <v>57</v>
      </c>
      <c r="F59" s="4" t="s">
        <v>58</v>
      </c>
      <c r="G59" s="4" t="s">
        <v>59</v>
      </c>
      <c r="H59" s="4" t="s">
        <v>60</v>
      </c>
    </row>
    <row r="60" spans="1:8" ht="10.5">
      <c r="A60" t="s">
        <v>40</v>
      </c>
      <c r="B60" s="3"/>
      <c r="C60" s="3"/>
      <c r="D60" s="3"/>
      <c r="E60" s="3"/>
      <c r="F60" s="3"/>
      <c r="G60" s="3"/>
      <c r="H60" s="3"/>
    </row>
    <row r="61" spans="1:8" ht="10.5">
      <c r="A61" t="s">
        <v>41</v>
      </c>
      <c r="B61" s="3"/>
      <c r="C61" s="3"/>
      <c r="D61" s="3"/>
      <c r="E61" s="3"/>
      <c r="F61" s="3"/>
      <c r="G61" s="3"/>
      <c r="H61" s="3"/>
    </row>
    <row r="62" spans="1:8" ht="10.5">
      <c r="A62" t="s">
        <v>42</v>
      </c>
      <c r="B62">
        <f>A61*A60</f>
        <v>0</v>
      </c>
      <c r="C62">
        <f aca="true" t="shared" si="13" ref="C62:H62">B61*B60</f>
        <v>0</v>
      </c>
      <c r="D62">
        <f t="shared" si="13"/>
        <v>0</v>
      </c>
      <c r="E62">
        <f t="shared" si="13"/>
        <v>0</v>
      </c>
      <c r="F62">
        <f t="shared" si="13"/>
        <v>0</v>
      </c>
      <c r="G62">
        <f t="shared" si="13"/>
        <v>0</v>
      </c>
      <c r="H62">
        <f t="shared" si="13"/>
        <v>0</v>
      </c>
    </row>
    <row r="67" spans="1:6" ht="10.5">
      <c r="A67" s="1" t="s">
        <v>23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139</v>
      </c>
    </row>
    <row r="68" spans="1:6" ht="10.5">
      <c r="A68" s="1"/>
      <c r="B68" s="1"/>
      <c r="C68" s="1"/>
      <c r="D68" s="1"/>
      <c r="E68" s="1">
        <v>0.05</v>
      </c>
      <c r="F68" s="1"/>
    </row>
    <row r="69" ht="10.5">
      <c r="A69" s="1" t="s">
        <v>26</v>
      </c>
    </row>
    <row r="70" spans="1:6" ht="10.5">
      <c r="A70" t="s">
        <v>140</v>
      </c>
      <c r="B70">
        <f>B39</f>
        <v>0</v>
      </c>
      <c r="C70" s="8"/>
      <c r="D70" s="8">
        <f aca="true" t="shared" si="14" ref="D70:D112">B70*C70</f>
        <v>0</v>
      </c>
      <c r="E70">
        <f aca="true" t="shared" si="15" ref="E70:E76">D70*0.05</f>
        <v>0</v>
      </c>
      <c r="F70">
        <f aca="true" t="shared" si="16" ref="F70:F76">D70+E70</f>
        <v>0</v>
      </c>
    </row>
    <row r="71" spans="1:6" ht="10.5">
      <c r="A71" t="s">
        <v>141</v>
      </c>
      <c r="B71">
        <f>(B70*2)-((SUM(B14:H14))*3.1415927)+(SUM(B6:H6))*1.5</f>
        <v>0</v>
      </c>
      <c r="C71" s="8"/>
      <c r="D71" s="8">
        <f t="shared" si="14"/>
        <v>0</v>
      </c>
      <c r="E71">
        <f t="shared" si="15"/>
        <v>0</v>
      </c>
      <c r="F71">
        <f t="shared" si="16"/>
        <v>0</v>
      </c>
    </row>
    <row r="72" spans="1:6" ht="10.5">
      <c r="A72" t="s">
        <v>142</v>
      </c>
      <c r="B72">
        <f>B40</f>
        <v>0</v>
      </c>
      <c r="C72" s="8"/>
      <c r="D72" s="8">
        <f t="shared" si="14"/>
        <v>0</v>
      </c>
      <c r="E72">
        <f t="shared" si="15"/>
        <v>0</v>
      </c>
      <c r="F72">
        <f t="shared" si="16"/>
        <v>0</v>
      </c>
    </row>
    <row r="73" spans="1:6" ht="10.5">
      <c r="A73" t="s">
        <v>19</v>
      </c>
      <c r="B73">
        <f>B45</f>
        <v>0</v>
      </c>
      <c r="C73" s="8"/>
      <c r="D73" s="8">
        <f t="shared" si="14"/>
        <v>0</v>
      </c>
      <c r="E73">
        <f t="shared" si="15"/>
        <v>0</v>
      </c>
      <c r="F73">
        <f t="shared" si="16"/>
        <v>0</v>
      </c>
    </row>
    <row r="74" spans="1:6" ht="10.5">
      <c r="A74" t="s">
        <v>133</v>
      </c>
      <c r="B74">
        <f>B41</f>
        <v>0</v>
      </c>
      <c r="C74" s="8"/>
      <c r="D74" s="8">
        <f t="shared" si="14"/>
        <v>0</v>
      </c>
      <c r="E74">
        <f t="shared" si="15"/>
        <v>0</v>
      </c>
      <c r="F74">
        <f t="shared" si="16"/>
        <v>0</v>
      </c>
    </row>
    <row r="75" spans="1:6" ht="10.5">
      <c r="A75" t="s">
        <v>143</v>
      </c>
      <c r="B75">
        <f>B42</f>
        <v>0</v>
      </c>
      <c r="C75" s="8"/>
      <c r="D75" s="8">
        <f t="shared" si="14"/>
        <v>0</v>
      </c>
      <c r="E75">
        <f t="shared" si="15"/>
        <v>0</v>
      </c>
      <c r="F75">
        <f t="shared" si="16"/>
        <v>0</v>
      </c>
    </row>
    <row r="76" spans="1:6" ht="10.5">
      <c r="A76" t="s">
        <v>89</v>
      </c>
      <c r="B76">
        <f>SUM(B51:H51)</f>
        <v>0</v>
      </c>
      <c r="C76" s="8"/>
      <c r="D76" s="8">
        <f t="shared" si="14"/>
        <v>0</v>
      </c>
      <c r="E76">
        <f t="shared" si="15"/>
        <v>0</v>
      </c>
      <c r="F76">
        <f t="shared" si="16"/>
        <v>0</v>
      </c>
    </row>
    <row r="77" spans="1:6" ht="10.5">
      <c r="A77" t="s">
        <v>13</v>
      </c>
      <c r="B77">
        <f>SUM(B57:H57)</f>
        <v>0</v>
      </c>
      <c r="C77" s="8"/>
      <c r="D77" s="8">
        <f t="shared" si="14"/>
        <v>0</v>
      </c>
      <c r="E77">
        <f aca="true" t="shared" si="17" ref="E77:E112">D77*0.05</f>
        <v>0</v>
      </c>
      <c r="F77">
        <f aca="true" t="shared" si="18" ref="F77:F112">D77+E77</f>
        <v>0</v>
      </c>
    </row>
    <row r="78" spans="1:6" ht="10.5">
      <c r="A78" s="6" t="s">
        <v>31</v>
      </c>
      <c r="B78">
        <f>SUM(B6:H6,B14:H14,B26:H26)*2/9*110/2000</f>
        <v>0</v>
      </c>
      <c r="C78" s="8"/>
      <c r="D78" s="8">
        <f t="shared" si="14"/>
        <v>0</v>
      </c>
      <c r="E78">
        <f t="shared" si="17"/>
        <v>0</v>
      </c>
      <c r="F78">
        <f t="shared" si="18"/>
        <v>0</v>
      </c>
    </row>
    <row r="79" spans="1:6" ht="10.5">
      <c r="A79" s="6" t="s">
        <v>30</v>
      </c>
      <c r="B79">
        <f>SUM(B6:H6,B14:H14,B26:H26)*2/9*600/2000</f>
        <v>0</v>
      </c>
      <c r="C79" s="8"/>
      <c r="D79" s="8">
        <f t="shared" si="14"/>
        <v>0</v>
      </c>
      <c r="E79">
        <f t="shared" si="17"/>
        <v>0</v>
      </c>
      <c r="F79">
        <f t="shared" si="18"/>
        <v>0</v>
      </c>
    </row>
    <row r="80" spans="1:6" ht="10.5">
      <c r="A80" s="6" t="s">
        <v>24</v>
      </c>
      <c r="B80">
        <f>B70*0.1</f>
        <v>0</v>
      </c>
      <c r="C80" s="8"/>
      <c r="D80" s="8">
        <f t="shared" si="14"/>
        <v>0</v>
      </c>
      <c r="E80">
        <f t="shared" si="17"/>
        <v>0</v>
      </c>
      <c r="F80">
        <f t="shared" si="18"/>
        <v>0</v>
      </c>
    </row>
    <row r="81" spans="1:6" ht="10.5">
      <c r="A81" t="s">
        <v>144</v>
      </c>
      <c r="B81">
        <f>SUM(B6:H6,B14:H14,B26:H26)+20</f>
        <v>20</v>
      </c>
      <c r="C81" s="8"/>
      <c r="D81" s="8">
        <f t="shared" si="14"/>
        <v>0</v>
      </c>
      <c r="E81">
        <f t="shared" si="17"/>
        <v>0</v>
      </c>
      <c r="F81">
        <f t="shared" si="18"/>
        <v>0</v>
      </c>
    </row>
    <row r="82" spans="1:6" ht="10.5">
      <c r="A82" t="s">
        <v>145</v>
      </c>
      <c r="B82">
        <f>SUM(B6:H6,B14:H14,B26:H26)</f>
        <v>0</v>
      </c>
      <c r="C82" s="8"/>
      <c r="D82" s="8">
        <f t="shared" si="14"/>
        <v>0</v>
      </c>
      <c r="E82">
        <f t="shared" si="17"/>
        <v>0</v>
      </c>
      <c r="F82">
        <f t="shared" si="18"/>
        <v>0</v>
      </c>
    </row>
    <row r="83" spans="1:6" ht="10.5">
      <c r="A83" t="s">
        <v>146</v>
      </c>
      <c r="B83">
        <f>SUM(B40+B41)/25</f>
        <v>0</v>
      </c>
      <c r="C83" s="8"/>
      <c r="D83" s="8">
        <f t="shared" si="14"/>
        <v>0</v>
      </c>
      <c r="E83">
        <f t="shared" si="17"/>
        <v>0</v>
      </c>
      <c r="F83">
        <f t="shared" si="18"/>
        <v>0</v>
      </c>
    </row>
    <row r="84" spans="3:4" ht="10.5">
      <c r="C84" s="8"/>
      <c r="D84" s="9" t="s">
        <v>21</v>
      </c>
    </row>
    <row r="85" spans="1:4" ht="10.5">
      <c r="A85" s="1" t="s">
        <v>27</v>
      </c>
      <c r="C85" s="8"/>
      <c r="D85" s="8">
        <f t="shared" si="14"/>
        <v>0</v>
      </c>
    </row>
    <row r="86" spans="1:6" ht="10.5">
      <c r="A86" t="s">
        <v>147</v>
      </c>
      <c r="B86" s="3"/>
      <c r="C86" s="8"/>
      <c r="D86" s="8">
        <f t="shared" si="14"/>
        <v>0</v>
      </c>
      <c r="E86">
        <f t="shared" si="17"/>
        <v>0</v>
      </c>
      <c r="F86">
        <f t="shared" si="18"/>
        <v>0</v>
      </c>
    </row>
    <row r="87" spans="1:6" ht="10.5">
      <c r="A87" t="s">
        <v>148</v>
      </c>
      <c r="B87" s="3"/>
      <c r="C87" s="8"/>
      <c r="D87" s="8">
        <f t="shared" si="14"/>
        <v>0</v>
      </c>
      <c r="E87">
        <f t="shared" si="17"/>
        <v>0</v>
      </c>
      <c r="F87">
        <f t="shared" si="18"/>
        <v>0</v>
      </c>
    </row>
    <row r="88" spans="1:6" ht="10.5">
      <c r="A88" t="s">
        <v>36</v>
      </c>
      <c r="B88">
        <f>SUM(B62:H62)</f>
        <v>0</v>
      </c>
      <c r="C88" s="8"/>
      <c r="D88" s="8">
        <f t="shared" si="14"/>
        <v>0</v>
      </c>
      <c r="E88">
        <f t="shared" si="17"/>
        <v>0</v>
      </c>
      <c r="F88">
        <f t="shared" si="18"/>
        <v>0</v>
      </c>
    </row>
    <row r="89" spans="1:6" ht="10.5">
      <c r="A89" t="s">
        <v>37</v>
      </c>
      <c r="B89" s="3"/>
      <c r="C89" s="8"/>
      <c r="D89" s="8">
        <f>B89*C89</f>
        <v>0</v>
      </c>
      <c r="E89">
        <f t="shared" si="17"/>
        <v>0</v>
      </c>
      <c r="F89">
        <f>D89+E89</f>
        <v>0</v>
      </c>
    </row>
    <row r="90" spans="1:6" ht="10.5">
      <c r="A90" s="2" t="s">
        <v>39</v>
      </c>
      <c r="B90" s="3"/>
      <c r="C90" s="8"/>
      <c r="D90" s="8">
        <f>B90*C90</f>
        <v>0</v>
      </c>
      <c r="E90">
        <f t="shared" si="17"/>
        <v>0</v>
      </c>
      <c r="F90">
        <f>D90+E90</f>
        <v>0</v>
      </c>
    </row>
    <row r="91" spans="1:6" ht="10.5">
      <c r="A91" s="2" t="s">
        <v>38</v>
      </c>
      <c r="B91" s="3"/>
      <c r="C91" s="8"/>
      <c r="D91" s="8">
        <f>B91*C91</f>
        <v>0</v>
      </c>
      <c r="E91">
        <f t="shared" si="17"/>
        <v>0</v>
      </c>
      <c r="F91">
        <f>D91+E91</f>
        <v>0</v>
      </c>
    </row>
    <row r="92" spans="1:6" ht="10.5">
      <c r="A92" s="2" t="s">
        <v>28</v>
      </c>
      <c r="B92" s="3"/>
      <c r="C92" s="8"/>
      <c r="D92" s="8">
        <f>B92*C92</f>
        <v>0</v>
      </c>
      <c r="E92">
        <f t="shared" si="17"/>
        <v>0</v>
      </c>
      <c r="F92">
        <f>D92+E92</f>
        <v>0</v>
      </c>
    </row>
    <row r="93" spans="1:6" ht="10.5">
      <c r="A93" s="2"/>
      <c r="B93" s="3"/>
      <c r="C93" s="8"/>
      <c r="D93" s="8">
        <f>B93*C93</f>
        <v>0</v>
      </c>
      <c r="E93">
        <f t="shared" si="17"/>
        <v>0</v>
      </c>
      <c r="F93">
        <f>D93+E93</f>
        <v>0</v>
      </c>
    </row>
    <row r="94" spans="1:6" ht="10.5">
      <c r="A94" t="s">
        <v>35</v>
      </c>
      <c r="B94">
        <f>0.35*B122</f>
        <v>0</v>
      </c>
      <c r="C94" s="8"/>
      <c r="D94" s="8">
        <f t="shared" si="14"/>
        <v>0</v>
      </c>
      <c r="E94">
        <f t="shared" si="17"/>
        <v>0</v>
      </c>
      <c r="F94">
        <f t="shared" si="18"/>
        <v>0</v>
      </c>
    </row>
    <row r="95" spans="1:6" ht="10.5">
      <c r="A95" t="s">
        <v>163</v>
      </c>
      <c r="B95" s="3"/>
      <c r="C95" s="8"/>
      <c r="D95" s="8">
        <f t="shared" si="14"/>
        <v>0</v>
      </c>
      <c r="E95">
        <f t="shared" si="17"/>
        <v>0</v>
      </c>
      <c r="F95">
        <f t="shared" si="18"/>
        <v>0</v>
      </c>
    </row>
    <row r="96" spans="3:4" ht="10.5">
      <c r="C96" s="8"/>
      <c r="D96" s="9" t="s">
        <v>21</v>
      </c>
    </row>
    <row r="97" spans="1:4" ht="10.5">
      <c r="A97" s="1" t="s">
        <v>25</v>
      </c>
      <c r="C97" s="8"/>
      <c r="D97" s="8">
        <f t="shared" si="14"/>
        <v>0</v>
      </c>
    </row>
    <row r="98" spans="1:6" ht="10.5">
      <c r="A98" t="s">
        <v>32</v>
      </c>
      <c r="B98" s="3"/>
      <c r="C98" s="8"/>
      <c r="D98" s="8">
        <f t="shared" si="14"/>
        <v>0</v>
      </c>
      <c r="E98">
        <f t="shared" si="17"/>
        <v>0</v>
      </c>
      <c r="F98">
        <f t="shared" si="18"/>
        <v>0</v>
      </c>
    </row>
    <row r="99" spans="1:6" ht="10.5">
      <c r="A99" t="s">
        <v>149</v>
      </c>
      <c r="B99" s="3"/>
      <c r="C99" s="8"/>
      <c r="D99" s="8">
        <f t="shared" si="14"/>
        <v>0</v>
      </c>
      <c r="E99">
        <f t="shared" si="17"/>
        <v>0</v>
      </c>
      <c r="F99">
        <f t="shared" si="18"/>
        <v>0</v>
      </c>
    </row>
    <row r="100" spans="1:6" ht="10.5">
      <c r="A100" t="s">
        <v>150</v>
      </c>
      <c r="B100" s="3"/>
      <c r="C100" s="8"/>
      <c r="D100" s="8">
        <f t="shared" si="14"/>
        <v>0</v>
      </c>
      <c r="E100">
        <f t="shared" si="17"/>
        <v>0</v>
      </c>
      <c r="F100">
        <f t="shared" si="18"/>
        <v>0</v>
      </c>
    </row>
    <row r="101" spans="1:6" ht="10.5">
      <c r="A101" t="s">
        <v>151</v>
      </c>
      <c r="B101" s="3"/>
      <c r="C101" s="8"/>
      <c r="D101" s="8">
        <f t="shared" si="14"/>
        <v>0</v>
      </c>
      <c r="E101">
        <f t="shared" si="17"/>
        <v>0</v>
      </c>
      <c r="F101">
        <f t="shared" si="18"/>
        <v>0</v>
      </c>
    </row>
    <row r="102" spans="1:6" ht="10.5">
      <c r="A102" t="s">
        <v>152</v>
      </c>
      <c r="B102" s="3"/>
      <c r="C102" s="8"/>
      <c r="D102" s="8">
        <f t="shared" si="14"/>
        <v>0</v>
      </c>
      <c r="E102">
        <f t="shared" si="17"/>
        <v>0</v>
      </c>
      <c r="F102">
        <f t="shared" si="18"/>
        <v>0</v>
      </c>
    </row>
    <row r="103" spans="1:6" ht="10.5">
      <c r="A103" t="s">
        <v>153</v>
      </c>
      <c r="B103" s="3"/>
      <c r="C103" s="8"/>
      <c r="D103" s="8">
        <f t="shared" si="14"/>
        <v>0</v>
      </c>
      <c r="E103">
        <f t="shared" si="17"/>
        <v>0</v>
      </c>
      <c r="F103">
        <f t="shared" si="18"/>
        <v>0</v>
      </c>
    </row>
    <row r="104" spans="1:6" ht="10.5">
      <c r="A104" t="s">
        <v>154</v>
      </c>
      <c r="B104" s="3"/>
      <c r="C104" s="8"/>
      <c r="D104" s="8">
        <f t="shared" si="14"/>
        <v>0</v>
      </c>
      <c r="E104">
        <f t="shared" si="17"/>
        <v>0</v>
      </c>
      <c r="F104">
        <f t="shared" si="18"/>
        <v>0</v>
      </c>
    </row>
    <row r="105" spans="1:6" ht="10.5">
      <c r="A105" t="s">
        <v>155</v>
      </c>
      <c r="B105" s="3"/>
      <c r="C105" s="8"/>
      <c r="D105" s="8">
        <f t="shared" si="14"/>
        <v>0</v>
      </c>
      <c r="E105">
        <f t="shared" si="17"/>
        <v>0</v>
      </c>
      <c r="F105">
        <f t="shared" si="18"/>
        <v>0</v>
      </c>
    </row>
    <row r="106" spans="1:6" ht="10.5">
      <c r="A106" t="s">
        <v>156</v>
      </c>
      <c r="B106" s="3"/>
      <c r="C106" s="8"/>
      <c r="D106" s="8">
        <f t="shared" si="14"/>
        <v>0</v>
      </c>
      <c r="E106">
        <f t="shared" si="17"/>
        <v>0</v>
      </c>
      <c r="F106">
        <f t="shared" si="18"/>
        <v>0</v>
      </c>
    </row>
    <row r="107" spans="1:6" ht="10.5">
      <c r="A107" t="s">
        <v>157</v>
      </c>
      <c r="B107" s="3"/>
      <c r="C107" s="8"/>
      <c r="D107" s="8">
        <f t="shared" si="14"/>
        <v>0</v>
      </c>
      <c r="E107">
        <f t="shared" si="17"/>
        <v>0</v>
      </c>
      <c r="F107">
        <f t="shared" si="18"/>
        <v>0</v>
      </c>
    </row>
    <row r="108" spans="1:6" ht="10.5">
      <c r="A108" t="s">
        <v>158</v>
      </c>
      <c r="B108" s="3"/>
      <c r="C108" s="8"/>
      <c r="D108" s="8">
        <f t="shared" si="14"/>
        <v>0</v>
      </c>
      <c r="E108">
        <f t="shared" si="17"/>
        <v>0</v>
      </c>
      <c r="F108">
        <f t="shared" si="18"/>
        <v>0</v>
      </c>
    </row>
    <row r="109" spans="1:6" ht="10.5">
      <c r="A109" t="s">
        <v>159</v>
      </c>
      <c r="B109" s="3"/>
      <c r="C109" s="8"/>
      <c r="D109" s="8">
        <f t="shared" si="14"/>
        <v>0</v>
      </c>
      <c r="E109">
        <f t="shared" si="17"/>
        <v>0</v>
      </c>
      <c r="F109">
        <f t="shared" si="18"/>
        <v>0</v>
      </c>
    </row>
    <row r="110" spans="1:6" ht="10.5">
      <c r="A110" t="s">
        <v>160</v>
      </c>
      <c r="B110" s="3"/>
      <c r="C110" s="8"/>
      <c r="D110" s="8">
        <f t="shared" si="14"/>
        <v>0</v>
      </c>
      <c r="E110">
        <f t="shared" si="17"/>
        <v>0</v>
      </c>
      <c r="F110">
        <f t="shared" si="18"/>
        <v>0</v>
      </c>
    </row>
    <row r="111" spans="1:6" ht="10.5">
      <c r="A111" t="s">
        <v>161</v>
      </c>
      <c r="B111" s="3"/>
      <c r="C111" s="8"/>
      <c r="D111" s="8">
        <f t="shared" si="14"/>
        <v>0</v>
      </c>
      <c r="E111">
        <f t="shared" si="17"/>
        <v>0</v>
      </c>
      <c r="F111">
        <f t="shared" si="18"/>
        <v>0</v>
      </c>
    </row>
    <row r="112" spans="1:6" ht="10.5">
      <c r="A112" t="s">
        <v>162</v>
      </c>
      <c r="B112" s="3"/>
      <c r="C112" s="8"/>
      <c r="D112" s="8">
        <f t="shared" si="14"/>
        <v>0</v>
      </c>
      <c r="E112">
        <f t="shared" si="17"/>
        <v>0</v>
      </c>
      <c r="F112">
        <f t="shared" si="18"/>
        <v>0</v>
      </c>
    </row>
    <row r="114" spans="1:2" ht="10.5">
      <c r="A114" s="7" t="s">
        <v>29</v>
      </c>
      <c r="B114" s="8">
        <f>SUM(F70:F83)</f>
        <v>0</v>
      </c>
    </row>
    <row r="115" spans="1:2" ht="10.5">
      <c r="A115" s="7" t="s">
        <v>33</v>
      </c>
      <c r="B115" s="8">
        <f>B114*8%</f>
        <v>0</v>
      </c>
    </row>
    <row r="116" spans="1:6" ht="10.5">
      <c r="A116" s="7" t="s">
        <v>164</v>
      </c>
      <c r="B116" s="8">
        <f>SUM(F86:F95)</f>
        <v>0</v>
      </c>
      <c r="D116" t="s">
        <v>21</v>
      </c>
      <c r="E116" t="s">
        <v>21</v>
      </c>
      <c r="F116" t="s">
        <v>21</v>
      </c>
    </row>
    <row r="117" spans="1:9" ht="10.5">
      <c r="A117" s="7" t="s">
        <v>28</v>
      </c>
      <c r="B117" s="8">
        <f>SUM(F98:F112)</f>
        <v>0</v>
      </c>
      <c r="I117" t="s">
        <v>21</v>
      </c>
    </row>
    <row r="118" spans="1:6" ht="10.5">
      <c r="A118" s="7" t="s">
        <v>21</v>
      </c>
      <c r="B118" s="8" t="s">
        <v>21</v>
      </c>
      <c r="D118" t="s">
        <v>21</v>
      </c>
      <c r="E118" t="s">
        <v>21</v>
      </c>
      <c r="F118" t="s">
        <v>21</v>
      </c>
    </row>
    <row r="119" spans="2:6" ht="10.5">
      <c r="B119" s="8"/>
      <c r="F119" t="s">
        <v>21</v>
      </c>
    </row>
    <row r="120" spans="1:3" ht="10.5">
      <c r="A120" s="7" t="s">
        <v>165</v>
      </c>
      <c r="B120" s="8">
        <f>SUM(B114:B117)</f>
        <v>0</v>
      </c>
      <c r="C120" t="s">
        <v>21</v>
      </c>
    </row>
    <row r="122" spans="1:2" ht="10.5">
      <c r="A122" s="7" t="s">
        <v>34</v>
      </c>
      <c r="B122">
        <f>SUM(B70+((B72+B73)*0.22)+(B74*0.66)+B75)</f>
        <v>0</v>
      </c>
    </row>
    <row r="129" ht="10.5">
      <c r="A129" t="s">
        <v>21</v>
      </c>
    </row>
    <row r="130" ht="10.5">
      <c r="A130" t="s">
        <v>21</v>
      </c>
    </row>
    <row r="136" ht="12">
      <c r="A136" s="5" t="s">
        <v>43</v>
      </c>
    </row>
    <row r="138" spans="1:8" ht="10.5">
      <c r="A138" s="1" t="s">
        <v>166</v>
      </c>
      <c r="B138" s="1" t="s">
        <v>106</v>
      </c>
      <c r="C138" s="1" t="s">
        <v>107</v>
      </c>
      <c r="D138" s="1" t="s">
        <v>108</v>
      </c>
      <c r="E138" s="1" t="s">
        <v>109</v>
      </c>
      <c r="F138" s="1" t="s">
        <v>110</v>
      </c>
      <c r="G138" s="1" t="s">
        <v>111</v>
      </c>
      <c r="H138" s="1" t="s">
        <v>112</v>
      </c>
    </row>
    <row r="139" spans="1:8" ht="10.5">
      <c r="A139" t="s">
        <v>113</v>
      </c>
      <c r="B139" t="str">
        <f aca="true" t="shared" si="19" ref="B139:H140">B6</f>
        <v> </v>
      </c>
      <c r="C139">
        <f t="shared" si="19"/>
        <v>0</v>
      </c>
      <c r="D139">
        <f t="shared" si="19"/>
        <v>0</v>
      </c>
      <c r="E139">
        <f t="shared" si="19"/>
        <v>0</v>
      </c>
      <c r="F139">
        <f t="shared" si="19"/>
        <v>0</v>
      </c>
      <c r="G139">
        <f t="shared" si="19"/>
        <v>0</v>
      </c>
      <c r="H139">
        <f t="shared" si="19"/>
        <v>0</v>
      </c>
    </row>
    <row r="140" spans="1:8" ht="10.5">
      <c r="A140" t="s">
        <v>114</v>
      </c>
      <c r="B140" t="str">
        <f t="shared" si="19"/>
        <v> </v>
      </c>
      <c r="C140">
        <f t="shared" si="19"/>
        <v>0</v>
      </c>
      <c r="D140">
        <f t="shared" si="19"/>
        <v>0</v>
      </c>
      <c r="E140">
        <f t="shared" si="19"/>
        <v>0</v>
      </c>
      <c r="F140">
        <f t="shared" si="19"/>
        <v>0</v>
      </c>
      <c r="G140">
        <f t="shared" si="19"/>
        <v>0</v>
      </c>
      <c r="H140">
        <f t="shared" si="19"/>
        <v>0</v>
      </c>
    </row>
    <row r="142" spans="1:8" ht="10.5">
      <c r="A142" t="s">
        <v>115</v>
      </c>
      <c r="B142">
        <f aca="true" t="shared" si="20" ref="B142:H142">B9</f>
        <v>0</v>
      </c>
      <c r="C142">
        <f t="shared" si="20"/>
        <v>0</v>
      </c>
      <c r="D142">
        <f t="shared" si="20"/>
        <v>0</v>
      </c>
      <c r="E142">
        <f t="shared" si="20"/>
        <v>0</v>
      </c>
      <c r="F142">
        <f t="shared" si="20"/>
        <v>0</v>
      </c>
      <c r="G142">
        <f t="shared" si="20"/>
        <v>0</v>
      </c>
      <c r="H142">
        <f t="shared" si="20"/>
        <v>0</v>
      </c>
    </row>
    <row r="143" spans="1:8" ht="10.5">
      <c r="A143" t="s">
        <v>167</v>
      </c>
      <c r="B143">
        <f aca="true" t="shared" si="21" ref="B143:H143">B11</f>
        <v>0</v>
      </c>
      <c r="C143">
        <f t="shared" si="21"/>
        <v>0</v>
      </c>
      <c r="D143">
        <f t="shared" si="21"/>
        <v>0</v>
      </c>
      <c r="E143">
        <f t="shared" si="21"/>
        <v>0</v>
      </c>
      <c r="F143">
        <f t="shared" si="21"/>
        <v>0</v>
      </c>
      <c r="G143">
        <f t="shared" si="21"/>
        <v>0</v>
      </c>
      <c r="H143">
        <f t="shared" si="21"/>
        <v>0</v>
      </c>
    </row>
    <row r="145" spans="1:8" ht="10.5">
      <c r="A145" s="1" t="s">
        <v>116</v>
      </c>
      <c r="B145" s="1" t="s">
        <v>106</v>
      </c>
      <c r="C145" s="1" t="s">
        <v>107</v>
      </c>
      <c r="D145" s="1" t="s">
        <v>108</v>
      </c>
      <c r="E145" s="1" t="s">
        <v>109</v>
      </c>
      <c r="F145" s="1" t="s">
        <v>110</v>
      </c>
      <c r="G145" s="1" t="s">
        <v>111</v>
      </c>
      <c r="H145" s="1" t="s">
        <v>112</v>
      </c>
    </row>
    <row r="146" spans="1:8" ht="10.5">
      <c r="A146" t="s">
        <v>117</v>
      </c>
      <c r="B146">
        <f aca="true" t="shared" si="22" ref="B146:E147">B14</f>
        <v>0</v>
      </c>
      <c r="C146">
        <f t="shared" si="22"/>
        <v>0</v>
      </c>
      <c r="D146">
        <f t="shared" si="22"/>
        <v>0</v>
      </c>
      <c r="E146">
        <f t="shared" si="22"/>
        <v>0</v>
      </c>
      <c r="F146">
        <f aca="true" t="shared" si="23" ref="F146:H147">F14</f>
        <v>0</v>
      </c>
      <c r="G146">
        <f t="shared" si="23"/>
        <v>0</v>
      </c>
      <c r="H146">
        <f t="shared" si="23"/>
        <v>0</v>
      </c>
    </row>
    <row r="147" spans="1:8" ht="10.5">
      <c r="A147" t="s">
        <v>118</v>
      </c>
      <c r="B147">
        <f t="shared" si="22"/>
        <v>0</v>
      </c>
      <c r="C147">
        <f t="shared" si="22"/>
        <v>0</v>
      </c>
      <c r="D147">
        <f t="shared" si="22"/>
        <v>0</v>
      </c>
      <c r="E147">
        <f t="shared" si="22"/>
        <v>0</v>
      </c>
      <c r="F147">
        <f t="shared" si="23"/>
        <v>0</v>
      </c>
      <c r="G147">
        <f t="shared" si="23"/>
        <v>0</v>
      </c>
      <c r="H147">
        <f t="shared" si="23"/>
        <v>0</v>
      </c>
    </row>
    <row r="149" spans="1:8" ht="10.5">
      <c r="A149" t="s">
        <v>115</v>
      </c>
      <c r="B149" t="str">
        <f aca="true" t="shared" si="24" ref="B149:H149">B17</f>
        <v>  </v>
      </c>
      <c r="C149">
        <f t="shared" si="24"/>
        <v>0</v>
      </c>
      <c r="D149">
        <f t="shared" si="24"/>
        <v>0</v>
      </c>
      <c r="E149">
        <f t="shared" si="24"/>
        <v>0</v>
      </c>
      <c r="F149">
        <f t="shared" si="24"/>
        <v>0</v>
      </c>
      <c r="G149">
        <f t="shared" si="24"/>
        <v>0</v>
      </c>
      <c r="H149">
        <f t="shared" si="24"/>
        <v>0</v>
      </c>
    </row>
    <row r="150" spans="1:8" ht="10.5">
      <c r="A150" t="s">
        <v>168</v>
      </c>
      <c r="B150">
        <f aca="true" t="shared" si="25" ref="B150:H150">B19</f>
        <v>0</v>
      </c>
      <c r="C150">
        <f t="shared" si="25"/>
        <v>0</v>
      </c>
      <c r="D150">
        <f t="shared" si="25"/>
        <v>0</v>
      </c>
      <c r="E150">
        <f t="shared" si="25"/>
        <v>0</v>
      </c>
      <c r="F150">
        <f t="shared" si="25"/>
        <v>0</v>
      </c>
      <c r="G150">
        <f t="shared" si="25"/>
        <v>0</v>
      </c>
      <c r="H150">
        <f t="shared" si="25"/>
        <v>0</v>
      </c>
    </row>
    <row r="152" spans="1:8" ht="10.5">
      <c r="A152" s="1" t="s">
        <v>119</v>
      </c>
      <c r="B152" s="1" t="s">
        <v>106</v>
      </c>
      <c r="C152" s="1" t="s">
        <v>107</v>
      </c>
      <c r="D152" s="1" t="s">
        <v>108</v>
      </c>
      <c r="E152" s="1" t="s">
        <v>109</v>
      </c>
      <c r="F152" s="1" t="s">
        <v>110</v>
      </c>
      <c r="G152" s="1" t="s">
        <v>111</v>
      </c>
      <c r="H152" s="1" t="s">
        <v>112</v>
      </c>
    </row>
    <row r="153" spans="1:8" ht="10.5">
      <c r="A153" t="s">
        <v>120</v>
      </c>
      <c r="B153">
        <f aca="true" t="shared" si="26" ref="B153:G154">B22</f>
        <v>0</v>
      </c>
      <c r="C153">
        <f t="shared" si="26"/>
        <v>0</v>
      </c>
      <c r="D153">
        <f t="shared" si="26"/>
        <v>0</v>
      </c>
      <c r="E153">
        <f t="shared" si="26"/>
        <v>0</v>
      </c>
      <c r="F153">
        <f t="shared" si="26"/>
        <v>0</v>
      </c>
      <c r="G153">
        <f t="shared" si="26"/>
        <v>0</v>
      </c>
      <c r="H153">
        <f>H22</f>
        <v>0</v>
      </c>
    </row>
    <row r="154" spans="1:8" ht="10.5">
      <c r="A154" t="s">
        <v>121</v>
      </c>
      <c r="B154">
        <f t="shared" si="26"/>
        <v>0</v>
      </c>
      <c r="C154">
        <f t="shared" si="26"/>
        <v>0</v>
      </c>
      <c r="D154">
        <f t="shared" si="26"/>
        <v>0</v>
      </c>
      <c r="E154">
        <f t="shared" si="26"/>
        <v>0</v>
      </c>
      <c r="F154">
        <f t="shared" si="26"/>
        <v>0</v>
      </c>
      <c r="G154">
        <f t="shared" si="26"/>
        <v>0</v>
      </c>
      <c r="H154">
        <f>H23</f>
        <v>0</v>
      </c>
    </row>
    <row r="155" spans="22:25" ht="10.5">
      <c r="V155" t="s">
        <v>110</v>
      </c>
      <c r="W155" t="s">
        <v>111</v>
      </c>
      <c r="X155" t="s">
        <v>112</v>
      </c>
      <c r="Y155" t="s">
        <v>169</v>
      </c>
    </row>
    <row r="156" spans="1:8" ht="10.5">
      <c r="A156" s="1" t="s">
        <v>122</v>
      </c>
      <c r="B156" s="1" t="s">
        <v>106</v>
      </c>
      <c r="C156" s="1" t="s">
        <v>107</v>
      </c>
      <c r="D156" s="1" t="s">
        <v>108</v>
      </c>
      <c r="E156" s="1" t="s">
        <v>109</v>
      </c>
      <c r="F156" s="1" t="s">
        <v>110</v>
      </c>
      <c r="G156" s="1" t="s">
        <v>111</v>
      </c>
      <c r="H156" s="1" t="s">
        <v>112</v>
      </c>
    </row>
    <row r="157" spans="1:8" ht="10.5">
      <c r="A157" t="s">
        <v>125</v>
      </c>
      <c r="B157">
        <f aca="true" t="shared" si="27" ref="B157:D159">B28</f>
        <v>0</v>
      </c>
      <c r="C157">
        <f t="shared" si="27"/>
        <v>0</v>
      </c>
      <c r="D157">
        <f t="shared" si="27"/>
        <v>0</v>
      </c>
      <c r="E157">
        <f aca="true" t="shared" si="28" ref="E157:H159">E28</f>
        <v>0</v>
      </c>
      <c r="F157">
        <f t="shared" si="28"/>
        <v>0</v>
      </c>
      <c r="G157">
        <f t="shared" si="28"/>
        <v>0</v>
      </c>
      <c r="H157">
        <f t="shared" si="28"/>
        <v>0</v>
      </c>
    </row>
    <row r="158" spans="1:8" ht="10.5">
      <c r="A158" t="s">
        <v>170</v>
      </c>
      <c r="B158">
        <f t="shared" si="27"/>
        <v>0</v>
      </c>
      <c r="C158">
        <f t="shared" si="27"/>
        <v>0</v>
      </c>
      <c r="D158">
        <f t="shared" si="27"/>
        <v>0</v>
      </c>
      <c r="E158">
        <f t="shared" si="28"/>
        <v>0</v>
      </c>
      <c r="F158">
        <f t="shared" si="28"/>
        <v>0</v>
      </c>
      <c r="G158">
        <f t="shared" si="28"/>
        <v>0</v>
      </c>
      <c r="H158">
        <f t="shared" si="28"/>
        <v>0</v>
      </c>
    </row>
    <row r="159" spans="1:25" ht="10.5">
      <c r="A159" t="s">
        <v>171</v>
      </c>
      <c r="B159">
        <f t="shared" si="27"/>
        <v>0</v>
      </c>
      <c r="C159">
        <f t="shared" si="27"/>
        <v>0</v>
      </c>
      <c r="D159">
        <f t="shared" si="27"/>
        <v>0</v>
      </c>
      <c r="E159">
        <f t="shared" si="28"/>
        <v>0</v>
      </c>
      <c r="F159">
        <f t="shared" si="28"/>
        <v>0</v>
      </c>
      <c r="G159">
        <f t="shared" si="28"/>
        <v>0</v>
      </c>
      <c r="H159">
        <f t="shared" si="28"/>
        <v>0</v>
      </c>
      <c r="V159">
        <f>(V156*12)*V157/128</f>
        <v>0</v>
      </c>
      <c r="W159">
        <f>(W156*12)*W157/128</f>
        <v>0</v>
      </c>
      <c r="X159">
        <f>(X156*12)*X157/128</f>
        <v>0</v>
      </c>
      <c r="Y159">
        <f>(Y156*12)*Y157/128</f>
        <v>0</v>
      </c>
    </row>
    <row r="160" spans="22:25" ht="10.5">
      <c r="V160">
        <f>(V156)*1.6551</f>
        <v>0</v>
      </c>
      <c r="W160">
        <f>(W156)*1.6551</f>
        <v>0</v>
      </c>
      <c r="X160">
        <f>(X156)*1.6551</f>
        <v>0</v>
      </c>
      <c r="Y160">
        <f>(Y156)*1.6551</f>
        <v>0</v>
      </c>
    </row>
    <row r="161" spans="1:8" ht="10.5">
      <c r="A161" s="1" t="s">
        <v>126</v>
      </c>
      <c r="B161" s="1" t="s">
        <v>106</v>
      </c>
      <c r="C161" s="1" t="s">
        <v>107</v>
      </c>
      <c r="D161" s="1" t="s">
        <v>108</v>
      </c>
      <c r="E161" s="1" t="s">
        <v>109</v>
      </c>
      <c r="F161" s="1" t="s">
        <v>110</v>
      </c>
      <c r="G161" s="1" t="s">
        <v>111</v>
      </c>
      <c r="H161" s="1" t="s">
        <v>112</v>
      </c>
    </row>
    <row r="162" spans="2:8" ht="10.5">
      <c r="B162">
        <f>B32</f>
        <v>0</v>
      </c>
      <c r="C162">
        <f aca="true" t="shared" si="29" ref="C162:H162">C32</f>
        <v>0</v>
      </c>
      <c r="D162">
        <f t="shared" si="29"/>
        <v>0</v>
      </c>
      <c r="E162">
        <f t="shared" si="29"/>
        <v>0</v>
      </c>
      <c r="F162">
        <f t="shared" si="29"/>
        <v>0</v>
      </c>
      <c r="G162">
        <f t="shared" si="29"/>
        <v>0</v>
      </c>
      <c r="H162">
        <f t="shared" si="29"/>
        <v>0</v>
      </c>
    </row>
    <row r="164" spans="1:5" ht="10.5">
      <c r="A164" s="1" t="s">
        <v>44</v>
      </c>
      <c r="B164" s="1" t="s">
        <v>135</v>
      </c>
      <c r="C164" s="1"/>
      <c r="D164" s="1" t="s">
        <v>172</v>
      </c>
      <c r="E164" s="1" t="s">
        <v>137</v>
      </c>
    </row>
    <row r="166" spans="1:5" ht="10.5">
      <c r="A166" t="s">
        <v>173</v>
      </c>
      <c r="B166">
        <f>B70</f>
        <v>0</v>
      </c>
      <c r="D166" s="8">
        <f aca="true" t="shared" si="30" ref="D166:D172">F70</f>
        <v>0</v>
      </c>
      <c r="E166" s="8">
        <f>B166*D166</f>
        <v>0</v>
      </c>
    </row>
    <row r="167" spans="1:5" ht="10.5">
      <c r="A167" t="s">
        <v>141</v>
      </c>
      <c r="B167">
        <f>B71</f>
        <v>0</v>
      </c>
      <c r="D167" s="8">
        <f t="shared" si="30"/>
        <v>0</v>
      </c>
      <c r="E167" s="8">
        <f aca="true" t="shared" si="31" ref="E167:E192">B167*D167</f>
        <v>0</v>
      </c>
    </row>
    <row r="168" spans="1:5" ht="10.5">
      <c r="A168" t="s">
        <v>174</v>
      </c>
      <c r="B168">
        <f>B72</f>
        <v>0</v>
      </c>
      <c r="D168" s="8">
        <f t="shared" si="30"/>
        <v>0</v>
      </c>
      <c r="E168" s="8">
        <f t="shared" si="31"/>
        <v>0</v>
      </c>
    </row>
    <row r="169" spans="1:5" ht="10.5">
      <c r="A169" t="s">
        <v>20</v>
      </c>
      <c r="B169">
        <f>B45</f>
        <v>0</v>
      </c>
      <c r="D169" s="8">
        <f t="shared" si="30"/>
        <v>0</v>
      </c>
      <c r="E169" s="8">
        <f t="shared" si="31"/>
        <v>0</v>
      </c>
    </row>
    <row r="170" spans="1:5" ht="10.5">
      <c r="A170" t="s">
        <v>133</v>
      </c>
      <c r="B170">
        <f aca="true" t="shared" si="32" ref="B170:B179">B74</f>
        <v>0</v>
      </c>
      <c r="D170" s="8">
        <f t="shared" si="30"/>
        <v>0</v>
      </c>
      <c r="E170" s="8">
        <f t="shared" si="31"/>
        <v>0</v>
      </c>
    </row>
    <row r="171" spans="1:5" ht="10.5">
      <c r="A171" t="s">
        <v>143</v>
      </c>
      <c r="B171">
        <f t="shared" si="32"/>
        <v>0</v>
      </c>
      <c r="D171" s="8">
        <f t="shared" si="30"/>
        <v>0</v>
      </c>
      <c r="E171" s="8">
        <f t="shared" si="31"/>
        <v>0</v>
      </c>
    </row>
    <row r="172" spans="1:5" ht="10.5">
      <c r="A172" t="s">
        <v>14</v>
      </c>
      <c r="B172">
        <f t="shared" si="32"/>
        <v>0</v>
      </c>
      <c r="D172" s="8">
        <f t="shared" si="30"/>
        <v>0</v>
      </c>
      <c r="E172" s="8">
        <f t="shared" si="31"/>
        <v>0</v>
      </c>
    </row>
    <row r="173" spans="1:5" ht="10.5">
      <c r="A173" t="s">
        <v>15</v>
      </c>
      <c r="B173">
        <f t="shared" si="32"/>
        <v>0</v>
      </c>
      <c r="D173" s="8">
        <f aca="true" t="shared" si="33" ref="D173:D179">F77</f>
        <v>0</v>
      </c>
      <c r="E173" s="8">
        <f t="shared" si="31"/>
        <v>0</v>
      </c>
    </row>
    <row r="174" spans="1:5" ht="10.5">
      <c r="A174" t="s">
        <v>47</v>
      </c>
      <c r="B174">
        <f t="shared" si="32"/>
        <v>0</v>
      </c>
      <c r="D174" s="8">
        <f t="shared" si="33"/>
        <v>0</v>
      </c>
      <c r="E174" s="8">
        <f t="shared" si="31"/>
        <v>0</v>
      </c>
    </row>
    <row r="175" spans="1:5" ht="10.5">
      <c r="A175" t="s">
        <v>46</v>
      </c>
      <c r="B175">
        <f t="shared" si="32"/>
        <v>0</v>
      </c>
      <c r="D175" s="8">
        <f t="shared" si="33"/>
        <v>0</v>
      </c>
      <c r="E175" s="8">
        <f t="shared" si="31"/>
        <v>0</v>
      </c>
    </row>
    <row r="176" spans="1:5" ht="10.5">
      <c r="A176" t="s">
        <v>45</v>
      </c>
      <c r="B176">
        <f t="shared" si="32"/>
        <v>0</v>
      </c>
      <c r="D176" s="8">
        <f t="shared" si="33"/>
        <v>0</v>
      </c>
      <c r="E176" s="8">
        <f t="shared" si="31"/>
        <v>0</v>
      </c>
    </row>
    <row r="177" spans="1:5" ht="10.5">
      <c r="A177" t="s">
        <v>175</v>
      </c>
      <c r="B177">
        <f t="shared" si="32"/>
        <v>20</v>
      </c>
      <c r="D177" s="8">
        <f t="shared" si="33"/>
        <v>0</v>
      </c>
      <c r="E177" s="8">
        <f t="shared" si="31"/>
        <v>0</v>
      </c>
    </row>
    <row r="178" spans="1:5" ht="10.5">
      <c r="A178" t="s">
        <v>145</v>
      </c>
      <c r="B178">
        <f t="shared" si="32"/>
        <v>0</v>
      </c>
      <c r="D178" s="8">
        <f t="shared" si="33"/>
        <v>0</v>
      </c>
      <c r="E178" s="8">
        <f t="shared" si="31"/>
        <v>0</v>
      </c>
    </row>
    <row r="179" spans="1:5" ht="10.5">
      <c r="A179" t="s">
        <v>146</v>
      </c>
      <c r="B179">
        <f t="shared" si="32"/>
        <v>0</v>
      </c>
      <c r="D179" s="8">
        <f t="shared" si="33"/>
        <v>0</v>
      </c>
      <c r="E179" s="8">
        <f t="shared" si="31"/>
        <v>0</v>
      </c>
    </row>
    <row r="180" spans="1:5" ht="10.5">
      <c r="A180" t="s">
        <v>32</v>
      </c>
      <c r="B180">
        <f aca="true" t="shared" si="34" ref="B180:B192">B98</f>
        <v>0</v>
      </c>
      <c r="D180" s="8">
        <f aca="true" t="shared" si="35" ref="D180:D192">F98</f>
        <v>0</v>
      </c>
      <c r="E180" s="8">
        <f t="shared" si="31"/>
        <v>0</v>
      </c>
    </row>
    <row r="181" spans="1:5" ht="10.5">
      <c r="A181" t="s">
        <v>149</v>
      </c>
      <c r="B181">
        <f t="shared" si="34"/>
        <v>0</v>
      </c>
      <c r="D181" s="8">
        <f t="shared" si="35"/>
        <v>0</v>
      </c>
      <c r="E181" s="8">
        <f t="shared" si="31"/>
        <v>0</v>
      </c>
    </row>
    <row r="182" spans="1:5" ht="10.5">
      <c r="A182" t="s">
        <v>150</v>
      </c>
      <c r="B182">
        <f t="shared" si="34"/>
        <v>0</v>
      </c>
      <c r="D182" s="8">
        <f t="shared" si="35"/>
        <v>0</v>
      </c>
      <c r="E182" s="8">
        <f t="shared" si="31"/>
        <v>0</v>
      </c>
    </row>
    <row r="183" spans="1:5" ht="10.5">
      <c r="A183" t="s">
        <v>151</v>
      </c>
      <c r="B183">
        <f t="shared" si="34"/>
        <v>0</v>
      </c>
      <c r="D183" s="8">
        <f t="shared" si="35"/>
        <v>0</v>
      </c>
      <c r="E183" s="8">
        <f t="shared" si="31"/>
        <v>0</v>
      </c>
    </row>
    <row r="184" spans="1:5" ht="10.5">
      <c r="A184" t="s">
        <v>152</v>
      </c>
      <c r="B184">
        <f t="shared" si="34"/>
        <v>0</v>
      </c>
      <c r="D184" s="8">
        <f t="shared" si="35"/>
        <v>0</v>
      </c>
      <c r="E184" s="8">
        <f t="shared" si="31"/>
        <v>0</v>
      </c>
    </row>
    <row r="185" spans="1:5" ht="10.5">
      <c r="A185" t="s">
        <v>153</v>
      </c>
      <c r="B185">
        <f t="shared" si="34"/>
        <v>0</v>
      </c>
      <c r="D185" s="8">
        <f t="shared" si="35"/>
        <v>0</v>
      </c>
      <c r="E185" s="8">
        <f t="shared" si="31"/>
        <v>0</v>
      </c>
    </row>
    <row r="186" spans="1:5" ht="10.5">
      <c r="A186" t="s">
        <v>154</v>
      </c>
      <c r="B186">
        <f t="shared" si="34"/>
        <v>0</v>
      </c>
      <c r="D186" s="8">
        <f t="shared" si="35"/>
        <v>0</v>
      </c>
      <c r="E186" s="8">
        <f t="shared" si="31"/>
        <v>0</v>
      </c>
    </row>
    <row r="187" spans="1:5" ht="10.5">
      <c r="A187" t="s">
        <v>155</v>
      </c>
      <c r="B187">
        <f t="shared" si="34"/>
        <v>0</v>
      </c>
      <c r="D187" s="8">
        <f t="shared" si="35"/>
        <v>0</v>
      </c>
      <c r="E187" s="8">
        <f t="shared" si="31"/>
        <v>0</v>
      </c>
    </row>
    <row r="188" spans="1:5" ht="10.5">
      <c r="A188" t="s">
        <v>156</v>
      </c>
      <c r="B188">
        <f t="shared" si="34"/>
        <v>0</v>
      </c>
      <c r="D188" s="8">
        <f t="shared" si="35"/>
        <v>0</v>
      </c>
      <c r="E188" s="8">
        <f t="shared" si="31"/>
        <v>0</v>
      </c>
    </row>
    <row r="189" spans="1:5" ht="10.5">
      <c r="A189" t="s">
        <v>157</v>
      </c>
      <c r="B189">
        <f t="shared" si="34"/>
        <v>0</v>
      </c>
      <c r="D189" s="8">
        <f t="shared" si="35"/>
        <v>0</v>
      </c>
      <c r="E189" s="8">
        <f t="shared" si="31"/>
        <v>0</v>
      </c>
    </row>
    <row r="190" spans="1:5" ht="10.5">
      <c r="A190" t="s">
        <v>158</v>
      </c>
      <c r="B190">
        <f t="shared" si="34"/>
        <v>0</v>
      </c>
      <c r="D190" s="8">
        <f t="shared" si="35"/>
        <v>0</v>
      </c>
      <c r="E190" s="8">
        <f t="shared" si="31"/>
        <v>0</v>
      </c>
    </row>
    <row r="191" spans="1:5" ht="10.5">
      <c r="A191" t="s">
        <v>159</v>
      </c>
      <c r="B191">
        <f t="shared" si="34"/>
        <v>0</v>
      </c>
      <c r="D191" s="8">
        <f t="shared" si="35"/>
        <v>0</v>
      </c>
      <c r="E191" s="8">
        <f t="shared" si="31"/>
        <v>0</v>
      </c>
    </row>
    <row r="192" spans="1:5" ht="10.5">
      <c r="A192" t="s">
        <v>160</v>
      </c>
      <c r="B192">
        <f t="shared" si="34"/>
        <v>0</v>
      </c>
      <c r="D192" s="11">
        <f t="shared" si="35"/>
        <v>0</v>
      </c>
      <c r="E192" s="8">
        <f t="shared" si="31"/>
        <v>0</v>
      </c>
    </row>
    <row r="193" spans="3:5" ht="10.5">
      <c r="C193" s="10"/>
      <c r="D193" s="12"/>
      <c r="E193" s="14"/>
    </row>
    <row r="194" spans="1:5" ht="10.5">
      <c r="A194" s="7" t="s">
        <v>139</v>
      </c>
      <c r="D194" s="13" t="s">
        <v>22</v>
      </c>
      <c r="E194" s="8">
        <f>SUM(E166:E193)</f>
        <v>0</v>
      </c>
    </row>
    <row r="195" spans="1:4" ht="10.5">
      <c r="A195" t="s">
        <v>21</v>
      </c>
      <c r="B195" t="s">
        <v>21</v>
      </c>
      <c r="D195" t="s">
        <v>21</v>
      </c>
    </row>
    <row r="196" spans="1:4" ht="10.5">
      <c r="A196" t="s">
        <v>21</v>
      </c>
      <c r="B196" t="s">
        <v>21</v>
      </c>
      <c r="D196" t="s">
        <v>21</v>
      </c>
    </row>
    <row r="200" spans="1:4" ht="10.5">
      <c r="A200" t="s">
        <v>21</v>
      </c>
      <c r="D200" t="str">
        <f>F119</f>
        <v> </v>
      </c>
    </row>
    <row r="201" spans="1:3" ht="10.5">
      <c r="A201" t="s">
        <v>21</v>
      </c>
      <c r="C201" t="str">
        <f>C120</f>
        <v> </v>
      </c>
    </row>
    <row r="210" ht="10.5">
      <c r="A210" t="s">
        <v>21</v>
      </c>
    </row>
    <row r="211" ht="10.5">
      <c r="A211" t="s">
        <v>21</v>
      </c>
    </row>
  </sheetData>
  <mergeCells count="2">
    <mergeCell ref="A2:E2"/>
    <mergeCell ref="A3:G3"/>
  </mergeCells>
  <printOptions/>
  <pageMargins left="0.25" right="0.25" top="0.71" bottom="1" header="0.5" footer="0.5"/>
  <pageSetup fitToHeight="5" fitToWidth="1" horizontalDpi="600" verticalDpi="600" orientation="landscape" paperSize="8"/>
  <headerFooter alignWithMargins="0">
    <oddHeader>&amp;CStoneWall SELECT 18 Estimator</oddHeader>
    <oddFooter>&amp;L&amp;D&amp;R&amp;F</oddFooter>
  </headerFooter>
  <rowBreaks count="2" manualBreakCount="2">
    <brk id="65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Dean</dc:creator>
  <cp:keywords/>
  <dc:description/>
  <cp:lastModifiedBy>Robert Dean</cp:lastModifiedBy>
  <cp:lastPrinted>2001-06-21T15:34:57Z</cp:lastPrinted>
  <dcterms:created xsi:type="dcterms:W3CDTF">2001-04-19T16:16:40Z</dcterms:created>
  <cp:category/>
  <cp:version/>
  <cp:contentType/>
  <cp:contentStatus/>
</cp:coreProperties>
</file>